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ithuaniatravel-my.sharepoint.com/personal/vilma_j_lithuania_travel/Documents/copies/Desktop/DARBINIAI/1_DUOMENYS/Statistika KL svetainei/"/>
    </mc:Choice>
  </mc:AlternateContent>
  <xr:revisionPtr revIDLastSave="2727" documentId="13_ncr:1_{EE6995C2-DB3F-4D89-9F61-567C1C1B541B}" xr6:coauthVersionLast="47" xr6:coauthVersionMax="47" xr10:uidLastSave="{21A33A6B-4492-411C-BCB1-B18FDC59255C}"/>
  <bookViews>
    <workbookView xWindow="-120" yWindow="-120" windowWidth="29040" windowHeight="15840" tabRatio="725" xr2:uid="{00000000-000D-0000-FFFF-FFFF00000000}"/>
  </bookViews>
  <sheets>
    <sheet name="2024 vs 2023" sheetId="52" r:id="rId1"/>
    <sheet name="2024 vs 2019" sheetId="51" r:id="rId2"/>
    <sheet name="2023 vs 2022" sheetId="45" r:id="rId3"/>
    <sheet name="2023 vs 2019" sheetId="46" r:id="rId4"/>
    <sheet name="2022 vs 2021" sheetId="40" state="hidden" r:id="rId5"/>
    <sheet name="2022 vs 2020" sheetId="42" state="hidden" r:id="rId6"/>
    <sheet name="2022 vs 2019" sheetId="41" state="hidden" r:id="rId7"/>
    <sheet name="2021 vs 2020" sheetId="26" state="hidden" r:id="rId8"/>
    <sheet name="2021 vs 2019" sheetId="32" state="hidden" r:id="rId9"/>
    <sheet name="T2019" sheetId="33" state="hidden" r:id="rId10"/>
    <sheet name="T20" sheetId="30" state="hidden" r:id="rId11"/>
    <sheet name="T21" sheetId="27" state="hidden" r:id="rId12"/>
    <sheet name="T22" sheetId="38" state="hidden" r:id="rId13"/>
    <sheet name="T23" sheetId="43" state="hidden" r:id="rId14"/>
    <sheet name="T24" sheetId="49" state="hidden" r:id="rId15"/>
    <sheet name="N2019" sheetId="34" state="hidden" r:id="rId16"/>
    <sheet name="N20" sheetId="31" state="hidden" r:id="rId17"/>
    <sheet name="N21" sheetId="28" state="hidden" r:id="rId18"/>
    <sheet name="N22" sheetId="39" state="hidden" r:id="rId19"/>
    <sheet name="N23" sheetId="44" state="hidden" r:id="rId20"/>
    <sheet name="N24" sheetId="50" state="hidden" r:id="rId21"/>
  </sheets>
  <definedNames>
    <definedName name="_xlnm._FilterDatabase" localSheetId="8" hidden="1">'2021 vs 2019'!$A$10:$P$10</definedName>
    <definedName name="_xlnm._FilterDatabase" localSheetId="7" hidden="1">'2021 vs 2020'!$A$10:$P$53</definedName>
    <definedName name="_xlnm._FilterDatabase" localSheetId="6" hidden="1">'2022 vs 2019'!$A$10:$P$53</definedName>
    <definedName name="_xlnm._FilterDatabase" localSheetId="5" hidden="1">'2022 vs 2020'!$A$10:$P$53</definedName>
    <definedName name="_xlnm._FilterDatabase" localSheetId="4" hidden="1">'2022 vs 2021'!$A$10:$P$53</definedName>
    <definedName name="_xlnm._FilterDatabase" localSheetId="3" hidden="1">'2023 vs 2019'!$A$10:$P$53</definedName>
    <definedName name="_xlnm._FilterDatabase" localSheetId="2" hidden="1">'2023 vs 2022'!$A$10:$P$53</definedName>
    <definedName name="_xlnm._FilterDatabase" localSheetId="1" hidden="1">'2024 vs 2019'!$A$10:$P$53</definedName>
    <definedName name="_xlnm._FilterDatabase" localSheetId="0" hidden="1">'2024 vs 2023'!$A$10:$P$53</definedName>
    <definedName name="JR_PAGE_ANCHOR_0_1" localSheetId="16">'N20'!$A$1</definedName>
    <definedName name="JR_PAGE_ANCHOR_0_1" localSheetId="15">'N2019'!$A$1</definedName>
    <definedName name="JR_PAGE_ANCHOR_0_1" localSheetId="17">'N21'!$A$1</definedName>
    <definedName name="JR_PAGE_ANCHOR_0_1" localSheetId="18">'N22'!$A$1</definedName>
    <definedName name="JR_PAGE_ANCHOR_0_1" localSheetId="19">'N23'!$A$1</definedName>
    <definedName name="JR_PAGE_ANCHOR_0_1" localSheetId="20">'N24'!$A$1</definedName>
    <definedName name="JR_PAGE_ANCHOR_0_1" localSheetId="10">'T20'!$A$1</definedName>
    <definedName name="JR_PAGE_ANCHOR_0_1" localSheetId="9">'T2019'!$A$1</definedName>
    <definedName name="JR_PAGE_ANCHOR_0_1" localSheetId="12">'T22'!$A$1</definedName>
    <definedName name="JR_PAGE_ANCHOR_0_1" localSheetId="13">'T23'!$A$1</definedName>
    <definedName name="JR_PAGE_ANCHOR_0_1" localSheetId="14">'T24'!$A$1</definedName>
    <definedName name="JR_PAGE_ANCHOR_0_1">'T21'!$A$1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50" l="1"/>
  <c r="N8" i="50"/>
  <c r="N9" i="50"/>
  <c r="N10" i="50"/>
  <c r="N11" i="50"/>
  <c r="N12" i="50"/>
  <c r="N13" i="50"/>
  <c r="N14" i="50"/>
  <c r="N15" i="50"/>
  <c r="N16" i="50"/>
  <c r="N17" i="50"/>
  <c r="N18" i="50"/>
  <c r="N19" i="50"/>
  <c r="N20" i="50"/>
  <c r="I23" i="52" s="1"/>
  <c r="N21" i="50"/>
  <c r="N22" i="50"/>
  <c r="I19" i="52" s="1"/>
  <c r="N23" i="50"/>
  <c r="N24" i="50"/>
  <c r="N25" i="50"/>
  <c r="N26" i="50"/>
  <c r="N27" i="50"/>
  <c r="N28" i="50"/>
  <c r="I17" i="52" s="1"/>
  <c r="N29" i="50"/>
  <c r="N30" i="50"/>
  <c r="I12" i="52" s="1"/>
  <c r="N31" i="50"/>
  <c r="N32" i="50"/>
  <c r="N33" i="50"/>
  <c r="N34" i="50"/>
  <c r="N35" i="50"/>
  <c r="N36" i="50"/>
  <c r="I26" i="52" s="1"/>
  <c r="N37" i="50"/>
  <c r="N38" i="50"/>
  <c r="N39" i="50"/>
  <c r="N40" i="50"/>
  <c r="N41" i="50"/>
  <c r="N42" i="50"/>
  <c r="N43" i="50"/>
  <c r="N44" i="50"/>
  <c r="I21" i="52" s="1"/>
  <c r="N45" i="50"/>
  <c r="N46" i="50"/>
  <c r="N47" i="50"/>
  <c r="N48" i="50"/>
  <c r="N49" i="50"/>
  <c r="N50" i="50"/>
  <c r="N51" i="50"/>
  <c r="N52" i="50"/>
  <c r="I38" i="52" s="1"/>
  <c r="N53" i="50"/>
  <c r="N54" i="50"/>
  <c r="N55" i="50"/>
  <c r="N56" i="50"/>
  <c r="N57" i="50"/>
  <c r="N58" i="50"/>
  <c r="N59" i="50"/>
  <c r="N60" i="50"/>
  <c r="I40" i="52" s="1"/>
  <c r="N61" i="50"/>
  <c r="N62" i="50"/>
  <c r="N63" i="50"/>
  <c r="N64" i="50"/>
  <c r="N65" i="50"/>
  <c r="N66" i="50"/>
  <c r="N6" i="50"/>
  <c r="I5" i="52" s="1"/>
  <c r="N7" i="44"/>
  <c r="N8" i="44"/>
  <c r="N9" i="44"/>
  <c r="N10" i="44"/>
  <c r="N11" i="44"/>
  <c r="N12" i="44"/>
  <c r="N13" i="44"/>
  <c r="N14" i="44"/>
  <c r="N15" i="44"/>
  <c r="N16" i="44"/>
  <c r="N17" i="44"/>
  <c r="N18" i="44"/>
  <c r="N19" i="44"/>
  <c r="N20" i="44"/>
  <c r="N21" i="44"/>
  <c r="N22" i="44"/>
  <c r="N23" i="44"/>
  <c r="N24" i="44"/>
  <c r="N25" i="44"/>
  <c r="N26" i="44"/>
  <c r="N27" i="44"/>
  <c r="N28" i="44"/>
  <c r="N29" i="44"/>
  <c r="N30" i="44"/>
  <c r="N31" i="44"/>
  <c r="N32" i="44"/>
  <c r="N33" i="44"/>
  <c r="N34" i="44"/>
  <c r="N35" i="44"/>
  <c r="N36" i="44"/>
  <c r="N37" i="44"/>
  <c r="N38" i="44"/>
  <c r="N39" i="44"/>
  <c r="N40" i="44"/>
  <c r="N41" i="44"/>
  <c r="N42" i="44"/>
  <c r="N43" i="44"/>
  <c r="N44" i="44"/>
  <c r="N45" i="44"/>
  <c r="N46" i="44"/>
  <c r="N47" i="44"/>
  <c r="N48" i="44"/>
  <c r="N49" i="44"/>
  <c r="N50" i="44"/>
  <c r="N51" i="44"/>
  <c r="N52" i="44"/>
  <c r="N53" i="44"/>
  <c r="N54" i="44"/>
  <c r="N55" i="44"/>
  <c r="N56" i="44"/>
  <c r="N57" i="44"/>
  <c r="N58" i="44"/>
  <c r="N59" i="44"/>
  <c r="N60" i="44"/>
  <c r="N61" i="44"/>
  <c r="N62" i="44"/>
  <c r="N63" i="44"/>
  <c r="N64" i="44"/>
  <c r="N65" i="44"/>
  <c r="N66" i="44"/>
  <c r="N6" i="44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49" i="39"/>
  <c r="N50" i="39"/>
  <c r="N51" i="39"/>
  <c r="N52" i="39"/>
  <c r="N53" i="39"/>
  <c r="N54" i="39"/>
  <c r="N55" i="39"/>
  <c r="N56" i="39"/>
  <c r="N57" i="39"/>
  <c r="N58" i="39"/>
  <c r="N59" i="39"/>
  <c r="N60" i="39"/>
  <c r="N61" i="39"/>
  <c r="N62" i="39"/>
  <c r="N63" i="39"/>
  <c r="N64" i="39"/>
  <c r="N65" i="39"/>
  <c r="N66" i="39"/>
  <c r="N6" i="39"/>
  <c r="N7" i="28"/>
  <c r="N8" i="28"/>
  <c r="N9" i="28"/>
  <c r="N10" i="28"/>
  <c r="N11" i="28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" i="28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" i="31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64" i="34"/>
  <c r="N65" i="34"/>
  <c r="N66" i="34"/>
  <c r="N6" i="34"/>
  <c r="N7" i="49"/>
  <c r="N8" i="49"/>
  <c r="N9" i="49"/>
  <c r="N10" i="49"/>
  <c r="N11" i="49"/>
  <c r="N12" i="49"/>
  <c r="N13" i="49"/>
  <c r="N14" i="49"/>
  <c r="N15" i="49"/>
  <c r="N16" i="49"/>
  <c r="N17" i="49"/>
  <c r="N18" i="49"/>
  <c r="N19" i="49"/>
  <c r="N20" i="49"/>
  <c r="N21" i="49"/>
  <c r="N22" i="49"/>
  <c r="C19" i="52" s="1"/>
  <c r="N23" i="49"/>
  <c r="N24" i="49"/>
  <c r="N25" i="49"/>
  <c r="N26" i="49"/>
  <c r="N27" i="49"/>
  <c r="N28" i="49"/>
  <c r="N29" i="49"/>
  <c r="N30" i="49"/>
  <c r="N31" i="49"/>
  <c r="N32" i="49"/>
  <c r="N33" i="49"/>
  <c r="N34" i="49"/>
  <c r="N35" i="49"/>
  <c r="N36" i="49"/>
  <c r="N37" i="49"/>
  <c r="N38" i="49"/>
  <c r="N39" i="49"/>
  <c r="N40" i="49"/>
  <c r="N41" i="49"/>
  <c r="N42" i="49"/>
  <c r="N43" i="49"/>
  <c r="N44" i="49"/>
  <c r="N45" i="49"/>
  <c r="N46" i="49"/>
  <c r="N47" i="49"/>
  <c r="N48" i="49"/>
  <c r="N49" i="49"/>
  <c r="N50" i="49"/>
  <c r="N51" i="49"/>
  <c r="N52" i="49"/>
  <c r="N53" i="49"/>
  <c r="N54" i="49"/>
  <c r="N55" i="49"/>
  <c r="N56" i="49"/>
  <c r="N57" i="49"/>
  <c r="N58" i="49"/>
  <c r="N59" i="49"/>
  <c r="N60" i="49"/>
  <c r="N61" i="49"/>
  <c r="N62" i="49"/>
  <c r="C24" i="51" s="1"/>
  <c r="N63" i="49"/>
  <c r="N64" i="49"/>
  <c r="N65" i="49"/>
  <c r="N66" i="49"/>
  <c r="N6" i="49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" i="43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65" i="38"/>
  <c r="N66" i="38"/>
  <c r="N6" i="38"/>
  <c r="N7" i="27"/>
  <c r="N8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" i="27"/>
  <c r="N9" i="30"/>
  <c r="N7" i="30"/>
  <c r="N8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N28" i="30"/>
  <c r="N29" i="30"/>
  <c r="N30" i="30"/>
  <c r="N31" i="30"/>
  <c r="N32" i="30"/>
  <c r="N33" i="30"/>
  <c r="N34" i="30"/>
  <c r="N35" i="30"/>
  <c r="N36" i="30"/>
  <c r="N37" i="30"/>
  <c r="N38" i="30"/>
  <c r="N39" i="30"/>
  <c r="N40" i="30"/>
  <c r="N41" i="30"/>
  <c r="N42" i="30"/>
  <c r="N43" i="30"/>
  <c r="N44" i="30"/>
  <c r="N45" i="30"/>
  <c r="N46" i="30"/>
  <c r="N47" i="30"/>
  <c r="N48" i="30"/>
  <c r="N49" i="30"/>
  <c r="N50" i="30"/>
  <c r="N51" i="30"/>
  <c r="N52" i="30"/>
  <c r="N53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" i="30"/>
  <c r="N7" i="33"/>
  <c r="N8" i="33"/>
  <c r="N9" i="33"/>
  <c r="N10" i="33"/>
  <c r="N11" i="33"/>
  <c r="N12" i="33"/>
  <c r="B45" i="51" s="1"/>
  <c r="N13" i="33"/>
  <c r="N14" i="33"/>
  <c r="N15" i="33"/>
  <c r="N16" i="33"/>
  <c r="N17" i="33"/>
  <c r="N18" i="33"/>
  <c r="N19" i="33"/>
  <c r="N20" i="33"/>
  <c r="B23" i="51" s="1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B26" i="51" s="1"/>
  <c r="N37" i="33"/>
  <c r="N38" i="33"/>
  <c r="N39" i="33"/>
  <c r="N40" i="33"/>
  <c r="N41" i="33"/>
  <c r="N42" i="33"/>
  <c r="N43" i="33"/>
  <c r="N44" i="33"/>
  <c r="B21" i="51" s="1"/>
  <c r="N45" i="33"/>
  <c r="N46" i="33"/>
  <c r="N47" i="33"/>
  <c r="N48" i="33"/>
  <c r="N49" i="33"/>
  <c r="N50" i="33"/>
  <c r="N51" i="33"/>
  <c r="N52" i="33"/>
  <c r="B38" i="51" s="1"/>
  <c r="N53" i="33"/>
  <c r="N54" i="33"/>
  <c r="N55" i="33"/>
  <c r="N56" i="33"/>
  <c r="N57" i="33"/>
  <c r="N58" i="33"/>
  <c r="N59" i="33"/>
  <c r="N60" i="33"/>
  <c r="B40" i="51" s="1"/>
  <c r="N61" i="33"/>
  <c r="N62" i="33"/>
  <c r="N63" i="33"/>
  <c r="N64" i="33"/>
  <c r="N65" i="33"/>
  <c r="N66" i="33"/>
  <c r="N6" i="33"/>
  <c r="C5" i="52"/>
  <c r="I59" i="52"/>
  <c r="I55" i="52"/>
  <c r="I45" i="52"/>
  <c r="I61" i="52"/>
  <c r="I57" i="52"/>
  <c r="I58" i="52"/>
  <c r="I56" i="52"/>
  <c r="I60" i="52"/>
  <c r="C12" i="52"/>
  <c r="C48" i="51"/>
  <c r="C27" i="51"/>
  <c r="C61" i="52"/>
  <c r="C59" i="52"/>
  <c r="C57" i="51"/>
  <c r="C42" i="51"/>
  <c r="B32" i="51"/>
  <c r="B51" i="51"/>
  <c r="B47" i="51"/>
  <c r="B27" i="51"/>
  <c r="B42" i="51"/>
  <c r="B55" i="51"/>
  <c r="I50" i="52"/>
  <c r="H5" i="51"/>
  <c r="B28" i="51"/>
  <c r="B19" i="51"/>
  <c r="C6" i="51"/>
  <c r="C7" i="51"/>
  <c r="F5" i="52" a="1"/>
  <c r="B61" i="51"/>
  <c r="B60" i="51"/>
  <c r="B59" i="51"/>
  <c r="B58" i="51"/>
  <c r="B57" i="51"/>
  <c r="B56" i="51"/>
  <c r="B53" i="51"/>
  <c r="B52" i="51"/>
  <c r="B46" i="51"/>
  <c r="B49" i="51"/>
  <c r="B50" i="51"/>
  <c r="B48" i="51"/>
  <c r="B43" i="51"/>
  <c r="B44" i="51"/>
  <c r="B41" i="51"/>
  <c r="B33" i="51"/>
  <c r="B36" i="51"/>
  <c r="B29" i="51"/>
  <c r="B31" i="51"/>
  <c r="B30" i="51"/>
  <c r="B39" i="51"/>
  <c r="B35" i="51"/>
  <c r="B37" i="51"/>
  <c r="B25" i="51"/>
  <c r="B17" i="51"/>
  <c r="B20" i="51"/>
  <c r="B22" i="51"/>
  <c r="B14" i="51"/>
  <c r="B18" i="51"/>
  <c r="B24" i="51"/>
  <c r="B16" i="51"/>
  <c r="B13" i="51"/>
  <c r="B12" i="51"/>
  <c r="B34" i="51"/>
  <c r="B15" i="51"/>
  <c r="B11" i="51"/>
  <c r="B8" i="51"/>
  <c r="H7" i="51"/>
  <c r="B7" i="51"/>
  <c r="F59" i="51" s="1"/>
  <c r="H6" i="51"/>
  <c r="B6" i="51"/>
  <c r="M5" i="51" a="1"/>
  <c r="F5" i="51" a="1"/>
  <c r="B5" i="51"/>
  <c r="I42" i="52"/>
  <c r="I24" i="52"/>
  <c r="I41" i="52"/>
  <c r="I37" i="52"/>
  <c r="I14" i="52"/>
  <c r="I53" i="52"/>
  <c r="I15" i="52"/>
  <c r="I34" i="52"/>
  <c r="I35" i="52"/>
  <c r="I27" i="52"/>
  <c r="I29" i="52"/>
  <c r="I48" i="52"/>
  <c r="I16" i="52"/>
  <c r="I22" i="52"/>
  <c r="I43" i="52"/>
  <c r="I47" i="52"/>
  <c r="I36" i="52"/>
  <c r="I44" i="52"/>
  <c r="I30" i="52"/>
  <c r="I52" i="52"/>
  <c r="I39" i="52"/>
  <c r="I51" i="52"/>
  <c r="I13" i="52"/>
  <c r="I46" i="52"/>
  <c r="I49" i="52"/>
  <c r="I20" i="52"/>
  <c r="I33" i="52"/>
  <c r="I32" i="52"/>
  <c r="I18" i="52"/>
  <c r="I11" i="52"/>
  <c r="I28" i="52"/>
  <c r="I31" i="52"/>
  <c r="I25" i="52"/>
  <c r="I8" i="52"/>
  <c r="I7" i="52"/>
  <c r="I6" i="52"/>
  <c r="C60" i="52"/>
  <c r="C41" i="52"/>
  <c r="C58" i="51"/>
  <c r="C56" i="52"/>
  <c r="C50" i="52"/>
  <c r="C14" i="51"/>
  <c r="C38" i="51"/>
  <c r="C58" i="52"/>
  <c r="C57" i="52"/>
  <c r="C53" i="52"/>
  <c r="C15" i="52"/>
  <c r="C21" i="51"/>
  <c r="C34" i="52"/>
  <c r="C35" i="51"/>
  <c r="C29" i="52"/>
  <c r="C16" i="51"/>
  <c r="C26" i="52"/>
  <c r="C22" i="52"/>
  <c r="C43" i="52"/>
  <c r="C47" i="51"/>
  <c r="C36" i="52"/>
  <c r="C44" i="51"/>
  <c r="C30" i="52"/>
  <c r="C17" i="52"/>
  <c r="C52" i="52"/>
  <c r="C39" i="52"/>
  <c r="C51" i="51"/>
  <c r="C13" i="52"/>
  <c r="C46" i="52"/>
  <c r="C49" i="51"/>
  <c r="C23" i="52"/>
  <c r="C20" i="51"/>
  <c r="C33" i="51"/>
  <c r="C32" i="52"/>
  <c r="C18" i="52"/>
  <c r="C11" i="52"/>
  <c r="C28" i="52"/>
  <c r="C31" i="51"/>
  <c r="C45" i="51"/>
  <c r="C25" i="52"/>
  <c r="C8" i="52"/>
  <c r="C55" i="52"/>
  <c r="C6" i="52" l="1"/>
  <c r="C47" i="52"/>
  <c r="C40" i="52"/>
  <c r="C33" i="52"/>
  <c r="C27" i="52"/>
  <c r="C21" i="52"/>
  <c r="C8" i="51"/>
  <c r="C41" i="51"/>
  <c r="C32" i="51"/>
  <c r="C23" i="51"/>
  <c r="C13" i="51"/>
  <c r="C59" i="51"/>
  <c r="C7" i="52"/>
  <c r="G30" i="52" s="1"/>
  <c r="C49" i="52"/>
  <c r="C31" i="52"/>
  <c r="C20" i="52"/>
  <c r="C14" i="52"/>
  <c r="C11" i="51"/>
  <c r="E11" i="51" s="1"/>
  <c r="C50" i="51"/>
  <c r="C37" i="51"/>
  <c r="C60" i="51"/>
  <c r="C48" i="52"/>
  <c r="C37" i="52"/>
  <c r="G37" i="52" s="1"/>
  <c r="C35" i="52"/>
  <c r="C24" i="52"/>
  <c r="C16" i="52"/>
  <c r="C15" i="51"/>
  <c r="C36" i="51"/>
  <c r="C25" i="51"/>
  <c r="C22" i="51"/>
  <c r="C12" i="51"/>
  <c r="C61" i="51"/>
  <c r="C42" i="52"/>
  <c r="C44" i="52"/>
  <c r="C53" i="51"/>
  <c r="C43" i="51"/>
  <c r="C29" i="51"/>
  <c r="C40" i="51"/>
  <c r="C19" i="51"/>
  <c r="C34" i="51"/>
  <c r="C51" i="52"/>
  <c r="C45" i="52"/>
  <c r="C52" i="51"/>
  <c r="C17" i="51"/>
  <c r="C55" i="51"/>
  <c r="C38" i="52"/>
  <c r="C5" i="51"/>
  <c r="C30" i="51"/>
  <c r="C28" i="51"/>
  <c r="C18" i="51"/>
  <c r="C56" i="51"/>
  <c r="C46" i="51"/>
  <c r="C39" i="51"/>
  <c r="C26" i="51"/>
  <c r="F34" i="51"/>
  <c r="F11" i="51"/>
  <c r="F22" i="51"/>
  <c r="F52" i="51"/>
  <c r="F61" i="51"/>
  <c r="F40" i="51"/>
  <c r="F36" i="51"/>
  <c r="F26" i="51"/>
  <c r="F20" i="51"/>
  <c r="F25" i="51"/>
  <c r="F39" i="51"/>
  <c r="F43" i="51"/>
  <c r="F53" i="51"/>
  <c r="F58" i="51"/>
  <c r="N6" i="51"/>
  <c r="F19" i="51"/>
  <c r="F37" i="51"/>
  <c r="F42" i="51"/>
  <c r="F24" i="51"/>
  <c r="F46" i="51"/>
  <c r="F6" i="51"/>
  <c r="N5" i="51"/>
  <c r="F21" i="51"/>
  <c r="F33" i="51"/>
  <c r="F51" i="51"/>
  <c r="F13" i="51"/>
  <c r="F29" i="51"/>
  <c r="F45" i="51"/>
  <c r="B11" i="52"/>
  <c r="D11" i="52" s="1"/>
  <c r="E11" i="52" s="1"/>
  <c r="F12" i="51"/>
  <c r="G8" i="52" a="1"/>
  <c r="M5" i="52" a="1"/>
  <c r="G5" i="52" a="1"/>
  <c r="L5" i="52" a="1"/>
  <c r="F7" i="51"/>
  <c r="G5" i="51" a="1"/>
  <c r="F16" i="51"/>
  <c r="F27" i="51"/>
  <c r="F35" i="51"/>
  <c r="F38" i="51"/>
  <c r="F49" i="51"/>
  <c r="L5" i="51" a="1"/>
  <c r="F23" i="51"/>
  <c r="F32" i="51"/>
  <c r="F41" i="51"/>
  <c r="F47" i="51"/>
  <c r="F57" i="51"/>
  <c r="F50" i="51"/>
  <c r="F56" i="51"/>
  <c r="F48" i="51"/>
  <c r="F55" i="51"/>
  <c r="D11" i="51"/>
  <c r="F5" i="51"/>
  <c r="N7" i="51"/>
  <c r="F15" i="51"/>
  <c r="F14" i="51"/>
  <c r="F17" i="51"/>
  <c r="F31" i="51"/>
  <c r="L8" i="51" a="1"/>
  <c r="F18" i="51"/>
  <c r="F28" i="51"/>
  <c r="F30" i="51"/>
  <c r="F44" i="51"/>
  <c r="F60" i="51"/>
  <c r="G8" i="51" a="1"/>
  <c r="B9" i="51"/>
  <c r="F8" i="51" s="1" a="1"/>
  <c r="H57" i="52"/>
  <c r="H58" i="52"/>
  <c r="H59" i="52"/>
  <c r="H60" i="52"/>
  <c r="J60" i="52" s="1"/>
  <c r="K60" i="52" s="1"/>
  <c r="M25" i="52"/>
  <c r="M45" i="52"/>
  <c r="M31" i="52"/>
  <c r="M28" i="52"/>
  <c r="M33" i="52"/>
  <c r="M49" i="52"/>
  <c r="M19" i="52"/>
  <c r="M52" i="52"/>
  <c r="M36" i="52"/>
  <c r="M26" i="52"/>
  <c r="M16" i="52"/>
  <c r="M48" i="52"/>
  <c r="M29" i="52"/>
  <c r="M27" i="52"/>
  <c r="M35" i="52"/>
  <c r="M21" i="52"/>
  <c r="M15" i="52"/>
  <c r="M14" i="52"/>
  <c r="O56" i="52"/>
  <c r="M24" i="52"/>
  <c r="H55" i="51"/>
  <c r="N55" i="51" s="1"/>
  <c r="H8" i="51"/>
  <c r="H25" i="51"/>
  <c r="N25" i="51" s="1"/>
  <c r="H45" i="51"/>
  <c r="N45" i="51" s="1"/>
  <c r="H31" i="51"/>
  <c r="H28" i="51"/>
  <c r="H11" i="51"/>
  <c r="H18" i="51"/>
  <c r="N18" i="51" s="1"/>
  <c r="H32" i="51"/>
  <c r="L32" i="51" s="1"/>
  <c r="H33" i="51"/>
  <c r="H20" i="51"/>
  <c r="N20" i="51" s="1"/>
  <c r="H23" i="51"/>
  <c r="L23" i="51" s="1"/>
  <c r="H49" i="51"/>
  <c r="L49" i="51" s="1"/>
  <c r="H19" i="51"/>
  <c r="N19" i="51" s="1"/>
  <c r="H46" i="51"/>
  <c r="H13" i="51"/>
  <c r="L13" i="51" s="1"/>
  <c r="H51" i="51"/>
  <c r="N51" i="51" s="1"/>
  <c r="H39" i="51"/>
  <c r="L39" i="51" s="1"/>
  <c r="H52" i="51"/>
  <c r="H17" i="51"/>
  <c r="N17" i="51" s="1"/>
  <c r="H30" i="51"/>
  <c r="H12" i="51"/>
  <c r="L12" i="51" s="1"/>
  <c r="H44" i="51"/>
  <c r="H36" i="51"/>
  <c r="N36" i="51" s="1"/>
  <c r="H47" i="51"/>
  <c r="L47" i="51" s="1"/>
  <c r="H43" i="51"/>
  <c r="H22" i="51"/>
  <c r="H26" i="51"/>
  <c r="H16" i="51"/>
  <c r="N16" i="51" s="1"/>
  <c r="H48" i="51"/>
  <c r="H29" i="51"/>
  <c r="H27" i="51"/>
  <c r="N27" i="51" s="1"/>
  <c r="H35" i="51"/>
  <c r="H34" i="51"/>
  <c r="N34" i="51" s="1"/>
  <c r="H21" i="51"/>
  <c r="L21" i="51" s="1"/>
  <c r="H15" i="51"/>
  <c r="H61" i="51"/>
  <c r="N61" i="51" s="1"/>
  <c r="H53" i="51"/>
  <c r="H57" i="51"/>
  <c r="L57" i="51" s="1"/>
  <c r="H58" i="51"/>
  <c r="L58" i="51" s="1"/>
  <c r="H38" i="51"/>
  <c r="N38" i="51" s="1"/>
  <c r="H14" i="51"/>
  <c r="L14" i="51" s="1"/>
  <c r="H59" i="51"/>
  <c r="N59" i="51" s="1"/>
  <c r="H50" i="51"/>
  <c r="L50" i="51" s="1"/>
  <c r="H56" i="51"/>
  <c r="H37" i="51"/>
  <c r="H40" i="51"/>
  <c r="H41" i="51"/>
  <c r="L41" i="51" s="1"/>
  <c r="H24" i="51"/>
  <c r="H60" i="51"/>
  <c r="H42" i="51"/>
  <c r="B57" i="52"/>
  <c r="D57" i="52" s="1"/>
  <c r="E57" i="52" s="1"/>
  <c r="B58" i="52"/>
  <c r="D58" i="52" s="1"/>
  <c r="E58" i="52" s="1"/>
  <c r="B59" i="52"/>
  <c r="B60" i="52"/>
  <c r="G23" i="52"/>
  <c r="O13" i="52"/>
  <c r="O29" i="52"/>
  <c r="G61" i="52"/>
  <c r="B8" i="40"/>
  <c r="C8" i="42"/>
  <c r="C8" i="40"/>
  <c r="N60" i="52" l="1"/>
  <c r="N59" i="52"/>
  <c r="J59" i="52"/>
  <c r="K59" i="52" s="1"/>
  <c r="J57" i="52"/>
  <c r="K57" i="52" s="1"/>
  <c r="J58" i="52"/>
  <c r="K58" i="52" s="1"/>
  <c r="M61" i="52"/>
  <c r="C9" i="52"/>
  <c r="G22" i="52"/>
  <c r="G52" i="52"/>
  <c r="D60" i="52"/>
  <c r="E60" i="52" s="1"/>
  <c r="D59" i="52"/>
  <c r="E59" i="52" s="1"/>
  <c r="G21" i="52"/>
  <c r="G35" i="52"/>
  <c r="G38" i="52"/>
  <c r="O8" i="52"/>
  <c r="H41" i="52"/>
  <c r="J41" i="52" s="1"/>
  <c r="K41" i="52" s="1"/>
  <c r="I59" i="51"/>
  <c r="K59" i="51" s="1"/>
  <c r="I41" i="51"/>
  <c r="H14" i="52"/>
  <c r="I14" i="51"/>
  <c r="J14" i="51" s="1"/>
  <c r="H15" i="52"/>
  <c r="I15" i="51"/>
  <c r="J15" i="51" s="1"/>
  <c r="I16" i="51"/>
  <c r="K16" i="51" s="1"/>
  <c r="H16" i="52"/>
  <c r="J16" i="52" s="1"/>
  <c r="K16" i="52" s="1"/>
  <c r="H30" i="52"/>
  <c r="J30" i="52" s="1"/>
  <c r="K30" i="52" s="1"/>
  <c r="I30" i="51"/>
  <c r="I49" i="51"/>
  <c r="J49" i="51" s="1"/>
  <c r="H49" i="52"/>
  <c r="J49" i="52" s="1"/>
  <c r="K49" i="52" s="1"/>
  <c r="I31" i="51"/>
  <c r="H31" i="52"/>
  <c r="J31" i="52" s="1"/>
  <c r="K31" i="52" s="1"/>
  <c r="H40" i="52"/>
  <c r="J40" i="52" s="1"/>
  <c r="K40" i="52" s="1"/>
  <c r="I58" i="51"/>
  <c r="J58" i="51" s="1"/>
  <c r="I40" i="51"/>
  <c r="K40" i="51" s="1"/>
  <c r="H38" i="52"/>
  <c r="I38" i="51"/>
  <c r="J38" i="51" s="1"/>
  <c r="I21" i="51"/>
  <c r="K21" i="51" s="1"/>
  <c r="H21" i="52"/>
  <c r="J21" i="52" s="1"/>
  <c r="K21" i="52" s="1"/>
  <c r="I26" i="51"/>
  <c r="J26" i="51" s="1"/>
  <c r="H26" i="52"/>
  <c r="I17" i="51"/>
  <c r="H17" i="52"/>
  <c r="J17" i="52" s="1"/>
  <c r="K17" i="52" s="1"/>
  <c r="I23" i="51"/>
  <c r="H23" i="52"/>
  <c r="J23" i="52" s="1"/>
  <c r="K23" i="52" s="1"/>
  <c r="I45" i="51"/>
  <c r="K45" i="51" s="1"/>
  <c r="H45" i="52"/>
  <c r="H5" i="52"/>
  <c r="J5" i="52" s="1"/>
  <c r="K5" i="52" s="1"/>
  <c r="I5" i="51"/>
  <c r="H52" i="52"/>
  <c r="J52" i="52" s="1"/>
  <c r="K52" i="52" s="1"/>
  <c r="I52" i="51"/>
  <c r="J52" i="51" s="1"/>
  <c r="N58" i="52"/>
  <c r="I35" i="51"/>
  <c r="K35" i="51" s="1"/>
  <c r="H35" i="52"/>
  <c r="J35" i="52" s="1"/>
  <c r="K35" i="52" s="1"/>
  <c r="H8" i="52"/>
  <c r="J8" i="52" s="1"/>
  <c r="K8" i="52" s="1"/>
  <c r="I8" i="51"/>
  <c r="J8" i="51" s="1"/>
  <c r="N57" i="52"/>
  <c r="I42" i="51"/>
  <c r="K42" i="51" s="1"/>
  <c r="H42" i="52"/>
  <c r="J42" i="52" s="1"/>
  <c r="K42" i="52" s="1"/>
  <c r="H27" i="52"/>
  <c r="J27" i="52" s="1"/>
  <c r="K27" i="52" s="1"/>
  <c r="I27" i="51"/>
  <c r="K27" i="51" s="1"/>
  <c r="H47" i="52"/>
  <c r="J47" i="52" s="1"/>
  <c r="K47" i="52" s="1"/>
  <c r="I47" i="51"/>
  <c r="H51" i="52"/>
  <c r="I51" i="51"/>
  <c r="K51" i="51" s="1"/>
  <c r="I32" i="51"/>
  <c r="J32" i="51" s="1"/>
  <c r="H32" i="52"/>
  <c r="J32" i="52" s="1"/>
  <c r="K32" i="52" s="1"/>
  <c r="H7" i="52"/>
  <c r="I7" i="51"/>
  <c r="I20" i="51"/>
  <c r="H20" i="52"/>
  <c r="H56" i="52"/>
  <c r="J56" i="52" s="1"/>
  <c r="K56" i="52" s="1"/>
  <c r="I56" i="51"/>
  <c r="I43" i="51"/>
  <c r="H43" i="52"/>
  <c r="I50" i="51"/>
  <c r="J50" i="51" s="1"/>
  <c r="H50" i="52"/>
  <c r="I53" i="51"/>
  <c r="H53" i="52"/>
  <c r="H29" i="52"/>
  <c r="J29" i="52" s="1"/>
  <c r="K29" i="52" s="1"/>
  <c r="I29" i="51"/>
  <c r="H36" i="52"/>
  <c r="I36" i="51"/>
  <c r="I13" i="51"/>
  <c r="K13" i="51" s="1"/>
  <c r="H13" i="52"/>
  <c r="I18" i="51"/>
  <c r="H18" i="52"/>
  <c r="J18" i="52" s="1"/>
  <c r="K18" i="52" s="1"/>
  <c r="H6" i="52"/>
  <c r="J6" i="52" s="1"/>
  <c r="K6" i="52" s="1"/>
  <c r="I6" i="51"/>
  <c r="H37" i="52"/>
  <c r="I57" i="51"/>
  <c r="I37" i="51"/>
  <c r="H34" i="52"/>
  <c r="J34" i="52" s="1"/>
  <c r="K34" i="52" s="1"/>
  <c r="I34" i="51"/>
  <c r="K34" i="51" s="1"/>
  <c r="H22" i="52"/>
  <c r="I22" i="51"/>
  <c r="H25" i="52"/>
  <c r="J25" i="52" s="1"/>
  <c r="K25" i="52" s="1"/>
  <c r="I25" i="51"/>
  <c r="K25" i="51" s="1"/>
  <c r="I33" i="51"/>
  <c r="J33" i="51" s="1"/>
  <c r="H33" i="52"/>
  <c r="J33" i="52" s="1"/>
  <c r="K33" i="52" s="1"/>
  <c r="H61" i="52"/>
  <c r="J61" i="52" s="1"/>
  <c r="K61" i="52" s="1"/>
  <c r="I61" i="51"/>
  <c r="I48" i="51"/>
  <c r="H48" i="52"/>
  <c r="I44" i="51"/>
  <c r="H44" i="52"/>
  <c r="J44" i="52" s="1"/>
  <c r="K44" i="52" s="1"/>
  <c r="H46" i="52"/>
  <c r="I46" i="51"/>
  <c r="J46" i="51" s="1"/>
  <c r="H11" i="52"/>
  <c r="J11" i="52" s="1"/>
  <c r="K11" i="52" s="1"/>
  <c r="I11" i="51"/>
  <c r="K11" i="51" s="1"/>
  <c r="I55" i="51"/>
  <c r="H55" i="52"/>
  <c r="L55" i="52" s="1"/>
  <c r="H39" i="52"/>
  <c r="J39" i="52" s="1"/>
  <c r="K39" i="52" s="1"/>
  <c r="I39" i="51"/>
  <c r="H24" i="52"/>
  <c r="J24" i="52" s="1"/>
  <c r="K24" i="52" s="1"/>
  <c r="I24" i="51"/>
  <c r="I60" i="51"/>
  <c r="I12" i="51"/>
  <c r="H12" i="52"/>
  <c r="I19" i="51"/>
  <c r="H19" i="52"/>
  <c r="I28" i="51"/>
  <c r="H28" i="52"/>
  <c r="J28" i="52" s="1"/>
  <c r="K28" i="52" s="1"/>
  <c r="O40" i="52"/>
  <c r="M37" i="52"/>
  <c r="M55" i="52"/>
  <c r="M56" i="52"/>
  <c r="M58" i="52"/>
  <c r="O42" i="52"/>
  <c r="O27" i="52"/>
  <c r="O47" i="52"/>
  <c r="O51" i="52"/>
  <c r="O32" i="52"/>
  <c r="O55" i="52"/>
  <c r="M42" i="52"/>
  <c r="M50" i="52"/>
  <c r="M23" i="52"/>
  <c r="M46" i="52"/>
  <c r="M17" i="52"/>
  <c r="M39" i="52"/>
  <c r="M32" i="52"/>
  <c r="M13" i="52"/>
  <c r="M47" i="52"/>
  <c r="O44" i="52"/>
  <c r="M43" i="52"/>
  <c r="M53" i="52"/>
  <c r="M40" i="52"/>
  <c r="M57" i="52"/>
  <c r="M12" i="52"/>
  <c r="M34" i="52"/>
  <c r="M41" i="52"/>
  <c r="M51" i="52"/>
  <c r="M11" i="52"/>
  <c r="M60" i="52"/>
  <c r="M59" i="52"/>
  <c r="I9" i="52"/>
  <c r="M30" i="52"/>
  <c r="M18" i="52"/>
  <c r="M38" i="52"/>
  <c r="O5" i="52"/>
  <c r="O58" i="52"/>
  <c r="O34" i="52"/>
  <c r="M44" i="52"/>
  <c r="M22" i="52"/>
  <c r="M20" i="52"/>
  <c r="L37" i="51"/>
  <c r="N33" i="51"/>
  <c r="G28" i="52"/>
  <c r="G33" i="52"/>
  <c r="O37" i="52"/>
  <c r="N44" i="51"/>
  <c r="L11" i="51"/>
  <c r="N11" i="51"/>
  <c r="L35" i="51"/>
  <c r="L46" i="51"/>
  <c r="J23" i="51"/>
  <c r="K8" i="51"/>
  <c r="J16" i="51"/>
  <c r="L53" i="51"/>
  <c r="J34" i="51"/>
  <c r="N52" i="51"/>
  <c r="N14" i="51"/>
  <c r="N35" i="51"/>
  <c r="N24" i="51"/>
  <c r="L28" i="51"/>
  <c r="L16" i="51"/>
  <c r="L51" i="51"/>
  <c r="L52" i="51"/>
  <c r="L29" i="51"/>
  <c r="L19" i="51"/>
  <c r="J61" i="51"/>
  <c r="L48" i="51"/>
  <c r="L25" i="51"/>
  <c r="N58" i="51"/>
  <c r="N53" i="51"/>
  <c r="N29" i="51"/>
  <c r="N15" i="51"/>
  <c r="L15" i="51"/>
  <c r="L30" i="51"/>
  <c r="K30" i="51"/>
  <c r="L31" i="51"/>
  <c r="J47" i="51"/>
  <c r="N41" i="51"/>
  <c r="N23" i="51"/>
  <c r="N42" i="51"/>
  <c r="N30" i="51"/>
  <c r="N28" i="51"/>
  <c r="N26" i="51"/>
  <c r="L17" i="51"/>
  <c r="L45" i="51"/>
  <c r="L38" i="51"/>
  <c r="L24" i="51"/>
  <c r="J30" i="51"/>
  <c r="L33" i="51"/>
  <c r="L20" i="51"/>
  <c r="N37" i="51"/>
  <c r="K47" i="51"/>
  <c r="N12" i="51"/>
  <c r="L18" i="51"/>
  <c r="N40" i="51"/>
  <c r="L22" i="51"/>
  <c r="N22" i="51"/>
  <c r="K41" i="51"/>
  <c r="L42" i="51"/>
  <c r="L44" i="51"/>
  <c r="L61" i="51"/>
  <c r="K61" i="51"/>
  <c r="L55" i="51"/>
  <c r="N49" i="51"/>
  <c r="N48" i="51"/>
  <c r="N60" i="51"/>
  <c r="L56" i="51"/>
  <c r="N56" i="51"/>
  <c r="J57" i="51"/>
  <c r="N57" i="51"/>
  <c r="K57" i="51"/>
  <c r="N39" i="51"/>
  <c r="N8" i="51"/>
  <c r="H9" i="51"/>
  <c r="N9" i="51" s="1"/>
  <c r="L27" i="51"/>
  <c r="L60" i="51"/>
  <c r="L43" i="51"/>
  <c r="L40" i="51"/>
  <c r="L34" i="51"/>
  <c r="L36" i="51"/>
  <c r="N13" i="51"/>
  <c r="N21" i="51"/>
  <c r="N31" i="51"/>
  <c r="N50" i="51"/>
  <c r="K23" i="51"/>
  <c r="L59" i="51"/>
  <c r="J41" i="51"/>
  <c r="L26" i="51"/>
  <c r="K15" i="51"/>
  <c r="N47" i="51"/>
  <c r="N32" i="51"/>
  <c r="N43" i="51"/>
  <c r="N46" i="51"/>
  <c r="B14" i="52"/>
  <c r="D14" i="52" s="1"/>
  <c r="E14" i="52" s="1"/>
  <c r="B49" i="52"/>
  <c r="D49" i="52" s="1"/>
  <c r="E49" i="52" s="1"/>
  <c r="B40" i="52"/>
  <c r="D40" i="52" s="1"/>
  <c r="E40" i="52" s="1"/>
  <c r="B38" i="52"/>
  <c r="D38" i="52" s="1"/>
  <c r="E38" i="52" s="1"/>
  <c r="B21" i="52"/>
  <c r="D21" i="52" s="1"/>
  <c r="E21" i="52" s="1"/>
  <c r="B26" i="52"/>
  <c r="D26" i="52" s="1"/>
  <c r="E26" i="52" s="1"/>
  <c r="B17" i="52"/>
  <c r="D17" i="52" s="1"/>
  <c r="E17" i="52" s="1"/>
  <c r="B23" i="52"/>
  <c r="D23" i="52" s="1"/>
  <c r="E23" i="52" s="1"/>
  <c r="B25" i="52"/>
  <c r="D25" i="52" s="1"/>
  <c r="E25" i="52" s="1"/>
  <c r="B30" i="52"/>
  <c r="D30" i="52" s="1"/>
  <c r="E30" i="52" s="1"/>
  <c r="B5" i="52"/>
  <c r="D5" i="52" s="1"/>
  <c r="E5" i="52" s="1"/>
  <c r="B37" i="52"/>
  <c r="D37" i="52" s="1"/>
  <c r="E37" i="52" s="1"/>
  <c r="B34" i="52"/>
  <c r="B22" i="52"/>
  <c r="D22" i="52" s="1"/>
  <c r="E22" i="52" s="1"/>
  <c r="B52" i="52"/>
  <c r="D52" i="52" s="1"/>
  <c r="E52" i="52" s="1"/>
  <c r="B20" i="52"/>
  <c r="D20" i="52" s="1"/>
  <c r="E20" i="52" s="1"/>
  <c r="B8" i="52"/>
  <c r="B45" i="52"/>
  <c r="D45" i="52" s="1"/>
  <c r="E45" i="52" s="1"/>
  <c r="B56" i="52"/>
  <c r="D56" i="52" s="1"/>
  <c r="E56" i="52" s="1"/>
  <c r="B35" i="52"/>
  <c r="D35" i="52" s="1"/>
  <c r="E35" i="52" s="1"/>
  <c r="B43" i="52"/>
  <c r="B39" i="52"/>
  <c r="B33" i="52"/>
  <c r="D33" i="52" s="1"/>
  <c r="E33" i="52" s="1"/>
  <c r="B55" i="52"/>
  <c r="D55" i="52" s="1"/>
  <c r="E55" i="52" s="1"/>
  <c r="B16" i="52"/>
  <c r="B42" i="52"/>
  <c r="D42" i="52" s="1"/>
  <c r="E42" i="52" s="1"/>
  <c r="B27" i="52"/>
  <c r="D27" i="52" s="1"/>
  <c r="E27" i="52" s="1"/>
  <c r="B47" i="52"/>
  <c r="D47" i="52" s="1"/>
  <c r="E47" i="52" s="1"/>
  <c r="B51" i="52"/>
  <c r="D51" i="52" s="1"/>
  <c r="E51" i="52" s="1"/>
  <c r="B32" i="52"/>
  <c r="B7" i="52"/>
  <c r="F59" i="52" s="1"/>
  <c r="B50" i="52"/>
  <c r="D50" i="52" s="1"/>
  <c r="E50" i="52" s="1"/>
  <c r="B53" i="52"/>
  <c r="B13" i="52"/>
  <c r="B18" i="52"/>
  <c r="D18" i="52" s="1"/>
  <c r="E18" i="52" s="1"/>
  <c r="B6" i="52"/>
  <c r="D6" i="52" s="1"/>
  <c r="E6" i="52" s="1"/>
  <c r="B41" i="52"/>
  <c r="B29" i="52"/>
  <c r="D29" i="52" s="1"/>
  <c r="E29" i="52" s="1"/>
  <c r="B61" i="52"/>
  <c r="D61" i="52" s="1"/>
  <c r="E61" i="52" s="1"/>
  <c r="B48" i="52"/>
  <c r="D48" i="52" s="1"/>
  <c r="E48" i="52" s="1"/>
  <c r="B44" i="52"/>
  <c r="D44" i="52" s="1"/>
  <c r="E44" i="52" s="1"/>
  <c r="B46" i="52"/>
  <c r="D46" i="52" s="1"/>
  <c r="E46" i="52" s="1"/>
  <c r="B28" i="52"/>
  <c r="B15" i="52"/>
  <c r="D15" i="52" s="1"/>
  <c r="E15" i="52" s="1"/>
  <c r="B36" i="52"/>
  <c r="D36" i="52" s="1"/>
  <c r="E36" i="52" s="1"/>
  <c r="B24" i="52"/>
  <c r="D24" i="52" s="1"/>
  <c r="E24" i="52" s="1"/>
  <c r="B12" i="52"/>
  <c r="D12" i="52" s="1"/>
  <c r="E12" i="52" s="1"/>
  <c r="B19" i="52"/>
  <c r="D19" i="52" s="1"/>
  <c r="E19" i="52" s="1"/>
  <c r="B31" i="52"/>
  <c r="D31" i="52" s="1"/>
  <c r="E31" i="52" s="1"/>
  <c r="O48" i="52"/>
  <c r="G12" i="52"/>
  <c r="O19" i="52"/>
  <c r="G19" i="52"/>
  <c r="G51" i="52"/>
  <c r="O21" i="52"/>
  <c r="G18" i="52"/>
  <c r="O18" i="52"/>
  <c r="O38" i="52"/>
  <c r="O35" i="52"/>
  <c r="O50" i="52"/>
  <c r="O59" i="52"/>
  <c r="P59" i="52" s="1"/>
  <c r="G59" i="52"/>
  <c r="G14" i="52"/>
  <c r="O15" i="52"/>
  <c r="G15" i="52"/>
  <c r="G16" i="52"/>
  <c r="O49" i="52"/>
  <c r="G49" i="52"/>
  <c r="O31" i="52"/>
  <c r="G31" i="52"/>
  <c r="G40" i="52"/>
  <c r="G34" i="52"/>
  <c r="O61" i="52"/>
  <c r="G44" i="52"/>
  <c r="O9" i="52"/>
  <c r="O43" i="52"/>
  <c r="G46" i="52"/>
  <c r="O46" i="52"/>
  <c r="G26" i="52"/>
  <c r="G17" i="52"/>
  <c r="O23" i="52"/>
  <c r="O45" i="52"/>
  <c r="O26" i="52"/>
  <c r="O36" i="52"/>
  <c r="O52" i="52"/>
  <c r="O7" i="52"/>
  <c r="O17" i="52"/>
  <c r="O30" i="52"/>
  <c r="O6" i="52"/>
  <c r="O60" i="52"/>
  <c r="P60" i="52" s="1"/>
  <c r="O41" i="52"/>
  <c r="G41" i="52"/>
  <c r="O20" i="52"/>
  <c r="G20" i="52"/>
  <c r="G25" i="52"/>
  <c r="O25" i="52"/>
  <c r="G50" i="52"/>
  <c r="G58" i="52"/>
  <c r="G27" i="52"/>
  <c r="G55" i="52"/>
  <c r="G36" i="52"/>
  <c r="O12" i="52"/>
  <c r="G56" i="52"/>
  <c r="G57" i="52"/>
  <c r="O57" i="52"/>
  <c r="P57" i="52" s="1"/>
  <c r="G39" i="52"/>
  <c r="O39" i="52"/>
  <c r="G43" i="52"/>
  <c r="G48" i="52"/>
  <c r="O14" i="52"/>
  <c r="G42" i="52"/>
  <c r="O11" i="52"/>
  <c r="O53" i="52"/>
  <c r="O28" i="52"/>
  <c r="O24" i="52"/>
  <c r="C7" i="45"/>
  <c r="C9" i="45" s="1"/>
  <c r="G45" i="52"/>
  <c r="G11" i="52"/>
  <c r="O22" i="52"/>
  <c r="O16" i="52"/>
  <c r="G53" i="52"/>
  <c r="G29" i="52"/>
  <c r="G60" i="52"/>
  <c r="G24" i="52"/>
  <c r="G47" i="52"/>
  <c r="O33" i="52"/>
  <c r="G32" i="52"/>
  <c r="G13" i="52"/>
  <c r="L8" i="52" a="1"/>
  <c r="F8" i="52" a="1"/>
  <c r="G8" i="52"/>
  <c r="G9" i="52"/>
  <c r="M7" i="52"/>
  <c r="M6" i="52"/>
  <c r="M5" i="52"/>
  <c r="L6" i="52"/>
  <c r="L7" i="52"/>
  <c r="L5" i="52"/>
  <c r="G7" i="52"/>
  <c r="G6" i="52"/>
  <c r="G5" i="52"/>
  <c r="M8" i="52" a="1"/>
  <c r="F8" i="51"/>
  <c r="F9" i="51"/>
  <c r="L8" i="51"/>
  <c r="M8" i="51" a="1"/>
  <c r="L7" i="51"/>
  <c r="L6" i="51"/>
  <c r="L5" i="51"/>
  <c r="C8" i="45"/>
  <c r="I8" i="46"/>
  <c r="I29" i="45"/>
  <c r="I37" i="45"/>
  <c r="I27" i="45"/>
  <c r="I23" i="45"/>
  <c r="I47" i="45"/>
  <c r="I21" i="45"/>
  <c r="I51" i="45"/>
  <c r="I11" i="45"/>
  <c r="I26" i="45"/>
  <c r="I41" i="45"/>
  <c r="I19" i="45"/>
  <c r="H8" i="46"/>
  <c r="H28" i="46"/>
  <c r="H47" i="46"/>
  <c r="H21" i="46"/>
  <c r="H25" i="46"/>
  <c r="H11" i="46"/>
  <c r="H16" i="46"/>
  <c r="H18" i="46"/>
  <c r="H14" i="46"/>
  <c r="H41" i="46"/>
  <c r="H56" i="46"/>
  <c r="H35" i="46"/>
  <c r="H19" i="46"/>
  <c r="I6" i="46"/>
  <c r="I55" i="46"/>
  <c r="I37" i="46"/>
  <c r="H27" i="45"/>
  <c r="H22" i="45"/>
  <c r="H23" i="45"/>
  <c r="H21" i="45"/>
  <c r="H51" i="45"/>
  <c r="H25" i="45"/>
  <c r="H11" i="45"/>
  <c r="H20" i="45"/>
  <c r="H26" i="45"/>
  <c r="H33" i="45"/>
  <c r="I14" i="46"/>
  <c r="I61" i="46"/>
  <c r="H58" i="45"/>
  <c r="I45" i="46"/>
  <c r="I39" i="46"/>
  <c r="I60" i="46"/>
  <c r="I5" i="46"/>
  <c r="C19" i="45"/>
  <c r="B27" i="46"/>
  <c r="B21" i="46"/>
  <c r="B11" i="46"/>
  <c r="B19" i="46"/>
  <c r="I57" i="46"/>
  <c r="I59" i="46"/>
  <c r="I56" i="46"/>
  <c r="I53" i="46"/>
  <c r="I13" i="46"/>
  <c r="I18" i="46"/>
  <c r="I16" i="46"/>
  <c r="I17" i="46"/>
  <c r="I15" i="46"/>
  <c r="I23" i="46"/>
  <c r="I26" i="46"/>
  <c r="I24" i="46"/>
  <c r="I29" i="46"/>
  <c r="I36" i="46"/>
  <c r="I32" i="46"/>
  <c r="I28" i="46"/>
  <c r="I35" i="46"/>
  <c r="I30" i="46"/>
  <c r="I34" i="46"/>
  <c r="I38" i="46"/>
  <c r="I41" i="46"/>
  <c r="I42" i="46"/>
  <c r="I43" i="46"/>
  <c r="I31" i="46"/>
  <c r="I44" i="46"/>
  <c r="I40" i="46"/>
  <c r="I52" i="46"/>
  <c r="I49" i="46"/>
  <c r="I46" i="46"/>
  <c r="I47" i="46"/>
  <c r="I48" i="46"/>
  <c r="I50" i="46"/>
  <c r="I12" i="46"/>
  <c r="I7" i="46"/>
  <c r="H61" i="46"/>
  <c r="B61" i="46"/>
  <c r="H60" i="46"/>
  <c r="B60" i="46"/>
  <c r="H59" i="46"/>
  <c r="B59" i="46"/>
  <c r="H58" i="46"/>
  <c r="B58" i="46"/>
  <c r="H57" i="46"/>
  <c r="B57" i="46"/>
  <c r="B56" i="46"/>
  <c r="H55" i="46"/>
  <c r="B55" i="46"/>
  <c r="H53" i="46"/>
  <c r="B53" i="46"/>
  <c r="H51" i="46"/>
  <c r="B51" i="46"/>
  <c r="H50" i="46"/>
  <c r="B50" i="46"/>
  <c r="H48" i="46"/>
  <c r="B48" i="46"/>
  <c r="B47" i="46"/>
  <c r="H46" i="46"/>
  <c r="B46" i="46"/>
  <c r="H49" i="46"/>
  <c r="B49" i="46"/>
  <c r="H52" i="46"/>
  <c r="B52" i="46"/>
  <c r="H40" i="46"/>
  <c r="B40" i="46"/>
  <c r="H37" i="46"/>
  <c r="B37" i="46"/>
  <c r="H44" i="46"/>
  <c r="B44" i="46"/>
  <c r="H31" i="46"/>
  <c r="B31" i="46"/>
  <c r="H43" i="46"/>
  <c r="B43" i="46"/>
  <c r="H42" i="46"/>
  <c r="B42" i="46"/>
  <c r="B41" i="46"/>
  <c r="H38" i="46"/>
  <c r="B38" i="46"/>
  <c r="H34" i="46"/>
  <c r="B34" i="46"/>
  <c r="H30" i="46"/>
  <c r="B30" i="46"/>
  <c r="B35" i="46"/>
  <c r="B28" i="46"/>
  <c r="H32" i="46"/>
  <c r="B32" i="46"/>
  <c r="H36" i="46"/>
  <c r="B36" i="46"/>
  <c r="H29" i="46"/>
  <c r="B29" i="46"/>
  <c r="H45" i="46"/>
  <c r="B45" i="46"/>
  <c r="H39" i="46"/>
  <c r="B39" i="46"/>
  <c r="H27" i="46"/>
  <c r="B25" i="46"/>
  <c r="H24" i="46"/>
  <c r="B24" i="46"/>
  <c r="H26" i="46"/>
  <c r="B26" i="46"/>
  <c r="H22" i="46"/>
  <c r="B22" i="46"/>
  <c r="H23" i="46"/>
  <c r="B23" i="46"/>
  <c r="H20" i="46"/>
  <c r="B20" i="46"/>
  <c r="H15" i="46"/>
  <c r="B15" i="46"/>
  <c r="H17" i="46"/>
  <c r="B17" i="46"/>
  <c r="B16" i="46"/>
  <c r="B18" i="46"/>
  <c r="H13" i="46"/>
  <c r="B13" i="46"/>
  <c r="B14" i="46"/>
  <c r="H33" i="46"/>
  <c r="B33" i="46"/>
  <c r="H12" i="46"/>
  <c r="B12" i="46"/>
  <c r="B8" i="46"/>
  <c r="H7" i="46"/>
  <c r="B7" i="46"/>
  <c r="F57" i="46" s="1"/>
  <c r="H6" i="46"/>
  <c r="B6" i="46"/>
  <c r="M5" i="46" a="1"/>
  <c r="H5" i="46"/>
  <c r="F5" i="46" a="1"/>
  <c r="B5" i="46"/>
  <c r="H61" i="45"/>
  <c r="H60" i="45"/>
  <c r="H59" i="45"/>
  <c r="H57" i="45"/>
  <c r="H56" i="45"/>
  <c r="H14" i="45"/>
  <c r="H16" i="45"/>
  <c r="H15" i="45"/>
  <c r="H17" i="45"/>
  <c r="H24" i="45"/>
  <c r="H32" i="45"/>
  <c r="H29" i="45"/>
  <c r="H36" i="45"/>
  <c r="H28" i="45"/>
  <c r="H34" i="45"/>
  <c r="H30" i="45"/>
  <c r="H31" i="45"/>
  <c r="H38" i="45"/>
  <c r="H44" i="45"/>
  <c r="H42" i="45"/>
  <c r="H40" i="45"/>
  <c r="H41" i="45"/>
  <c r="H46" i="45"/>
  <c r="H43" i="45"/>
  <c r="H50" i="45"/>
  <c r="H49" i="45"/>
  <c r="H47" i="45"/>
  <c r="H39" i="45"/>
  <c r="H48" i="45"/>
  <c r="H52" i="45"/>
  <c r="H35" i="45"/>
  <c r="H53" i="45"/>
  <c r="H18" i="45"/>
  <c r="H12" i="45"/>
  <c r="H13" i="45"/>
  <c r="H6" i="45"/>
  <c r="H7" i="45"/>
  <c r="I25" i="45"/>
  <c r="I18" i="45"/>
  <c r="C37" i="45"/>
  <c r="C23" i="45"/>
  <c r="C26" i="45"/>
  <c r="C18" i="45"/>
  <c r="I61" i="45"/>
  <c r="C61" i="45"/>
  <c r="I60" i="45"/>
  <c r="C60" i="45"/>
  <c r="I59" i="45"/>
  <c r="C59" i="45"/>
  <c r="I58" i="45"/>
  <c r="C58" i="45"/>
  <c r="I57" i="45"/>
  <c r="K57" i="45" s="1"/>
  <c r="C57" i="45"/>
  <c r="I56" i="45"/>
  <c r="C56" i="45"/>
  <c r="I55" i="45"/>
  <c r="C55" i="45"/>
  <c r="I53" i="45"/>
  <c r="C53" i="45"/>
  <c r="I35" i="45"/>
  <c r="C35" i="45"/>
  <c r="I52" i="45"/>
  <c r="C52" i="45"/>
  <c r="C51" i="45"/>
  <c r="I48" i="45"/>
  <c r="C48" i="45"/>
  <c r="I39" i="45"/>
  <c r="C39" i="45"/>
  <c r="C47" i="45"/>
  <c r="I49" i="45"/>
  <c r="C49" i="45"/>
  <c r="I45" i="45"/>
  <c r="C45" i="45"/>
  <c r="I50" i="45"/>
  <c r="C50" i="45"/>
  <c r="I43" i="45"/>
  <c r="C43" i="45"/>
  <c r="I46" i="45"/>
  <c r="C46" i="45"/>
  <c r="C41" i="45"/>
  <c r="I40" i="45"/>
  <c r="C40" i="45"/>
  <c r="I42" i="45"/>
  <c r="C42" i="45"/>
  <c r="I44" i="45"/>
  <c r="C44" i="45"/>
  <c r="I38" i="45"/>
  <c r="C38" i="45"/>
  <c r="I31" i="45"/>
  <c r="C31" i="45"/>
  <c r="I30" i="45"/>
  <c r="C30" i="45"/>
  <c r="I34" i="45"/>
  <c r="C34" i="45"/>
  <c r="I28" i="45"/>
  <c r="C28" i="45"/>
  <c r="I36" i="45"/>
  <c r="C36" i="45"/>
  <c r="C29" i="45"/>
  <c r="I32" i="45"/>
  <c r="C32" i="45"/>
  <c r="C27" i="45"/>
  <c r="C25" i="45"/>
  <c r="I22" i="45"/>
  <c r="C22" i="45"/>
  <c r="C21" i="45"/>
  <c r="I24" i="45"/>
  <c r="C24" i="45"/>
  <c r="I20" i="45"/>
  <c r="C20" i="45"/>
  <c r="I33" i="45"/>
  <c r="C33" i="45"/>
  <c r="I17" i="45"/>
  <c r="C17" i="45"/>
  <c r="I15" i="45"/>
  <c r="C15" i="45"/>
  <c r="I16" i="45"/>
  <c r="C16" i="45"/>
  <c r="I14" i="45"/>
  <c r="C14" i="45"/>
  <c r="I12" i="45"/>
  <c r="C12" i="45"/>
  <c r="C11" i="45"/>
  <c r="I13" i="45"/>
  <c r="C13" i="45"/>
  <c r="I8" i="45"/>
  <c r="G8" i="45" a="1"/>
  <c r="F8" i="45" a="1"/>
  <c r="I7" i="45"/>
  <c r="I6" i="45"/>
  <c r="C6" i="45"/>
  <c r="I5" i="45"/>
  <c r="L5" i="45" a="1"/>
  <c r="F5" i="45" a="1"/>
  <c r="C5" i="45"/>
  <c r="G5" i="45" s="1" a="1"/>
  <c r="B43" i="45"/>
  <c r="B60" i="45"/>
  <c r="C60" i="46"/>
  <c r="C59" i="46"/>
  <c r="C58" i="46"/>
  <c r="C57" i="46"/>
  <c r="C56" i="46"/>
  <c r="C52" i="46"/>
  <c r="B59" i="45"/>
  <c r="C15" i="46"/>
  <c r="C41" i="46"/>
  <c r="B58" i="45"/>
  <c r="B57" i="45"/>
  <c r="B53" i="45"/>
  <c r="C61" i="46"/>
  <c r="C14" i="46"/>
  <c r="B18" i="45"/>
  <c r="B33" i="45"/>
  <c r="C34" i="46"/>
  <c r="B24" i="45"/>
  <c r="B30" i="45"/>
  <c r="B46" i="45"/>
  <c r="B16" i="45"/>
  <c r="B26" i="45"/>
  <c r="B20" i="45"/>
  <c r="C40" i="46"/>
  <c r="B49" i="45"/>
  <c r="C38" i="46"/>
  <c r="C44" i="46"/>
  <c r="B11" i="45"/>
  <c r="B36" i="45"/>
  <c r="C25" i="46"/>
  <c r="B51" i="45"/>
  <c r="B42" i="45"/>
  <c r="C50" i="46"/>
  <c r="B13" i="45"/>
  <c r="C48" i="46"/>
  <c r="C21" i="46"/>
  <c r="B47" i="45"/>
  <c r="C23" i="46"/>
  <c r="C22" i="46"/>
  <c r="C31" i="46"/>
  <c r="B32" i="45"/>
  <c r="C17" i="46"/>
  <c r="C12" i="46"/>
  <c r="C27" i="46"/>
  <c r="C28" i="46"/>
  <c r="B37" i="45"/>
  <c r="B29" i="45"/>
  <c r="C8" i="46"/>
  <c r="B7" i="45"/>
  <c r="B6" i="45"/>
  <c r="B5" i="45"/>
  <c r="M19" i="51" l="1"/>
  <c r="K26" i="51"/>
  <c r="K32" i="51"/>
  <c r="J51" i="51"/>
  <c r="K38" i="51"/>
  <c r="L9" i="51"/>
  <c r="P58" i="52"/>
  <c r="J59" i="51"/>
  <c r="M22" i="51"/>
  <c r="K50" i="51"/>
  <c r="L58" i="52"/>
  <c r="J7" i="52"/>
  <c r="K7" i="52" s="1"/>
  <c r="J55" i="52"/>
  <c r="K55" i="52" s="1"/>
  <c r="J21" i="51"/>
  <c r="J45" i="51"/>
  <c r="J19" i="52"/>
  <c r="K19" i="52" s="1"/>
  <c r="J37" i="52"/>
  <c r="K37" i="52" s="1"/>
  <c r="J36" i="52"/>
  <c r="K36" i="52" s="1"/>
  <c r="J43" i="52"/>
  <c r="K43" i="52" s="1"/>
  <c r="L12" i="52"/>
  <c r="J12" i="52"/>
  <c r="K12" i="52" s="1"/>
  <c r="L48" i="52"/>
  <c r="J48" i="52"/>
  <c r="K48" i="52" s="1"/>
  <c r="J26" i="52"/>
  <c r="K26" i="52" s="1"/>
  <c r="J22" i="52"/>
  <c r="K22" i="52" s="1"/>
  <c r="J53" i="52"/>
  <c r="K53" i="52" s="1"/>
  <c r="J51" i="52"/>
  <c r="K51" i="52" s="1"/>
  <c r="J20" i="52"/>
  <c r="K20" i="52" s="1"/>
  <c r="J45" i="52"/>
  <c r="K45" i="52" s="1"/>
  <c r="J15" i="52"/>
  <c r="K15" i="52" s="1"/>
  <c r="J13" i="52"/>
  <c r="K13" i="52" s="1"/>
  <c r="J50" i="52"/>
  <c r="K50" i="52" s="1"/>
  <c r="J14" i="52"/>
  <c r="K14" i="52" s="1"/>
  <c r="J46" i="52"/>
  <c r="K46" i="52" s="1"/>
  <c r="J38" i="52"/>
  <c r="K38" i="52" s="1"/>
  <c r="N8" i="52"/>
  <c r="D8" i="52"/>
  <c r="E8" i="52" s="1"/>
  <c r="P8" i="52"/>
  <c r="D7" i="52"/>
  <c r="E7" i="52" s="1"/>
  <c r="D13" i="52"/>
  <c r="E13" i="52" s="1"/>
  <c r="D53" i="52"/>
  <c r="E53" i="52" s="1"/>
  <c r="D32" i="52"/>
  <c r="E32" i="52" s="1"/>
  <c r="D39" i="52"/>
  <c r="E39" i="52" s="1"/>
  <c r="D41" i="52"/>
  <c r="E41" i="52" s="1"/>
  <c r="D43" i="52"/>
  <c r="E43" i="52" s="1"/>
  <c r="D34" i="52"/>
  <c r="E34" i="52" s="1"/>
  <c r="D16" i="52"/>
  <c r="E16" i="52" s="1"/>
  <c r="D28" i="52"/>
  <c r="E28" i="52" s="1"/>
  <c r="J11" i="51"/>
  <c r="M39" i="51"/>
  <c r="L27" i="52"/>
  <c r="M35" i="51"/>
  <c r="M14" i="51"/>
  <c r="J22" i="51"/>
  <c r="M29" i="51"/>
  <c r="K22" i="51"/>
  <c r="M12" i="51"/>
  <c r="M43" i="51"/>
  <c r="M31" i="51"/>
  <c r="J31" i="51"/>
  <c r="M60" i="51"/>
  <c r="M44" i="51"/>
  <c r="M18" i="51"/>
  <c r="M53" i="51"/>
  <c r="M56" i="51"/>
  <c r="M32" i="51"/>
  <c r="M42" i="51"/>
  <c r="M24" i="51"/>
  <c r="M37" i="51"/>
  <c r="M55" i="51"/>
  <c r="M48" i="51"/>
  <c r="M33" i="51"/>
  <c r="M57" i="51"/>
  <c r="M13" i="51"/>
  <c r="M50" i="51"/>
  <c r="M17" i="51"/>
  <c r="M28" i="51"/>
  <c r="M61" i="51"/>
  <c r="M25" i="51"/>
  <c r="L37" i="52"/>
  <c r="M36" i="51"/>
  <c r="M47" i="51"/>
  <c r="J29" i="51"/>
  <c r="K29" i="51"/>
  <c r="M20" i="51"/>
  <c r="J60" i="51"/>
  <c r="K46" i="51"/>
  <c r="K49" i="51"/>
  <c r="J20" i="51"/>
  <c r="J40" i="51"/>
  <c r="K18" i="51"/>
  <c r="J53" i="51"/>
  <c r="J19" i="51"/>
  <c r="K24" i="51"/>
  <c r="J39" i="51"/>
  <c r="J18" i="51"/>
  <c r="J37" i="51"/>
  <c r="K20" i="51"/>
  <c r="J24" i="51"/>
  <c r="K33" i="51"/>
  <c r="K52" i="51"/>
  <c r="K39" i="51"/>
  <c r="J13" i="51"/>
  <c r="J28" i="51"/>
  <c r="F15" i="46"/>
  <c r="L25" i="52"/>
  <c r="K17" i="51"/>
  <c r="J56" i="51"/>
  <c r="J17" i="51"/>
  <c r="M11" i="51"/>
  <c r="O11" i="51"/>
  <c r="P11" i="51" s="1"/>
  <c r="K6" i="51"/>
  <c r="M6" i="51"/>
  <c r="J6" i="51"/>
  <c r="L56" i="52"/>
  <c r="M52" i="51"/>
  <c r="J35" i="51"/>
  <c r="M26" i="51"/>
  <c r="M49" i="51"/>
  <c r="L14" i="52"/>
  <c r="L42" i="52"/>
  <c r="L49" i="52"/>
  <c r="N40" i="52"/>
  <c r="P40" i="52" s="1"/>
  <c r="K60" i="51"/>
  <c r="K56" i="51"/>
  <c r="K19" i="51"/>
  <c r="K55" i="51"/>
  <c r="J55" i="51"/>
  <c r="K37" i="51"/>
  <c r="L11" i="52"/>
  <c r="L61" i="52"/>
  <c r="L22" i="52"/>
  <c r="L29" i="52"/>
  <c r="M51" i="51"/>
  <c r="L52" i="52"/>
  <c r="L45" i="52"/>
  <c r="L21" i="52"/>
  <c r="M30" i="51"/>
  <c r="M41" i="51"/>
  <c r="L15" i="52"/>
  <c r="K36" i="51"/>
  <c r="J43" i="51"/>
  <c r="L36" i="52"/>
  <c r="L32" i="52"/>
  <c r="L26" i="52"/>
  <c r="L40" i="52"/>
  <c r="K44" i="51"/>
  <c r="L28" i="52"/>
  <c r="L24" i="52"/>
  <c r="M46" i="51"/>
  <c r="L33" i="52"/>
  <c r="M34" i="51"/>
  <c r="L18" i="52"/>
  <c r="L53" i="52"/>
  <c r="L20" i="52"/>
  <c r="L51" i="52"/>
  <c r="L35" i="52"/>
  <c r="M5" i="51"/>
  <c r="J5" i="51"/>
  <c r="K5" i="51"/>
  <c r="M45" i="51"/>
  <c r="M21" i="51"/>
  <c r="L30" i="52"/>
  <c r="M59" i="51"/>
  <c r="L19" i="52"/>
  <c r="H9" i="52"/>
  <c r="J9" i="52" s="1"/>
  <c r="K9" i="52" s="1"/>
  <c r="J25" i="51"/>
  <c r="L39" i="52"/>
  <c r="L46" i="52"/>
  <c r="L34" i="52"/>
  <c r="L23" i="52"/>
  <c r="M38" i="51"/>
  <c r="J42" i="51"/>
  <c r="L16" i="52"/>
  <c r="L41" i="52"/>
  <c r="L59" i="52"/>
  <c r="K58" i="51"/>
  <c r="J12" i="51"/>
  <c r="K14" i="51"/>
  <c r="K28" i="51"/>
  <c r="J36" i="51"/>
  <c r="K12" i="51"/>
  <c r="L44" i="52"/>
  <c r="L13" i="52"/>
  <c r="L50" i="52"/>
  <c r="K43" i="51"/>
  <c r="L47" i="52"/>
  <c r="M23" i="51"/>
  <c r="L38" i="52"/>
  <c r="N11" i="52"/>
  <c r="P11" i="52" s="1"/>
  <c r="M16" i="51"/>
  <c r="L57" i="52"/>
  <c r="K31" i="51"/>
  <c r="K48" i="51"/>
  <c r="J48" i="51"/>
  <c r="J44" i="51"/>
  <c r="L43" i="52"/>
  <c r="M58" i="51"/>
  <c r="K7" i="51"/>
  <c r="J7" i="51"/>
  <c r="I9" i="51"/>
  <c r="J9" i="51" s="1"/>
  <c r="M7" i="51"/>
  <c r="M27" i="51"/>
  <c r="J27" i="51"/>
  <c r="K53" i="51"/>
  <c r="L17" i="52"/>
  <c r="M40" i="51"/>
  <c r="L31" i="52"/>
  <c r="M15" i="51"/>
  <c r="L60" i="52"/>
  <c r="E7" i="45"/>
  <c r="E35" i="51"/>
  <c r="G35" i="51"/>
  <c r="O35" i="51"/>
  <c r="P35" i="51" s="1"/>
  <c r="D35" i="51"/>
  <c r="G53" i="51"/>
  <c r="D53" i="51"/>
  <c r="O53" i="51"/>
  <c r="P53" i="51" s="1"/>
  <c r="E53" i="51"/>
  <c r="F40" i="52"/>
  <c r="B9" i="52"/>
  <c r="F11" i="52"/>
  <c r="F7" i="52"/>
  <c r="N7" i="52"/>
  <c r="P7" i="52" s="1"/>
  <c r="G52" i="51"/>
  <c r="O52" i="51"/>
  <c r="P52" i="51" s="1"/>
  <c r="D52" i="51"/>
  <c r="E52" i="51"/>
  <c r="E5" i="51"/>
  <c r="O5" i="51"/>
  <c r="P5" i="51" s="1"/>
  <c r="D5" i="51"/>
  <c r="F60" i="52"/>
  <c r="O26" i="51"/>
  <c r="P26" i="51" s="1"/>
  <c r="D26" i="51"/>
  <c r="G26" i="51"/>
  <c r="E26" i="51"/>
  <c r="E58" i="51"/>
  <c r="D58" i="51"/>
  <c r="O58" i="51"/>
  <c r="P58" i="51" s="1"/>
  <c r="G58" i="51"/>
  <c r="N12" i="52"/>
  <c r="P12" i="52" s="1"/>
  <c r="F12" i="52"/>
  <c r="N36" i="52"/>
  <c r="P36" i="52" s="1"/>
  <c r="F36" i="52"/>
  <c r="N44" i="52"/>
  <c r="P44" i="52" s="1"/>
  <c r="F44" i="52"/>
  <c r="F57" i="52"/>
  <c r="N53" i="52"/>
  <c r="P53" i="52" s="1"/>
  <c r="F53" i="52"/>
  <c r="D32" i="51"/>
  <c r="E32" i="51"/>
  <c r="G32" i="51"/>
  <c r="O32" i="51"/>
  <c r="P32" i="51" s="1"/>
  <c r="O42" i="51"/>
  <c r="P42" i="51" s="1"/>
  <c r="E42" i="51"/>
  <c r="G42" i="51"/>
  <c r="D42" i="51"/>
  <c r="O33" i="51"/>
  <c r="P33" i="51" s="1"/>
  <c r="G33" i="51"/>
  <c r="E33" i="51"/>
  <c r="D33" i="51"/>
  <c r="N56" i="52"/>
  <c r="P56" i="52" s="1"/>
  <c r="F56" i="52"/>
  <c r="F58" i="52"/>
  <c r="G22" i="51"/>
  <c r="D22" i="51"/>
  <c r="O22" i="51"/>
  <c r="P22" i="51" s="1"/>
  <c r="E22" i="51"/>
  <c r="N5" i="52"/>
  <c r="P5" i="52" s="1"/>
  <c r="F5" i="52"/>
  <c r="N26" i="52"/>
  <c r="P26" i="52" s="1"/>
  <c r="F26" i="52"/>
  <c r="N52" i="52"/>
  <c r="P52" i="52" s="1"/>
  <c r="F52" i="52"/>
  <c r="D46" i="51"/>
  <c r="G46" i="51"/>
  <c r="O46" i="51"/>
  <c r="P46" i="51" s="1"/>
  <c r="E46" i="51"/>
  <c r="O24" i="51"/>
  <c r="P24" i="51" s="1"/>
  <c r="E24" i="51"/>
  <c r="D24" i="51"/>
  <c r="G24" i="51"/>
  <c r="G44" i="51"/>
  <c r="E44" i="51"/>
  <c r="O44" i="51"/>
  <c r="P44" i="51" s="1"/>
  <c r="D44" i="51"/>
  <c r="O29" i="51"/>
  <c r="P29" i="51" s="1"/>
  <c r="D29" i="51"/>
  <c r="E29" i="51"/>
  <c r="G29" i="51"/>
  <c r="O6" i="51"/>
  <c r="P6" i="51" s="1"/>
  <c r="D6" i="51"/>
  <c r="E6" i="51"/>
  <c r="O50" i="51"/>
  <c r="P50" i="51" s="1"/>
  <c r="G50" i="51"/>
  <c r="E50" i="51"/>
  <c r="D50" i="51"/>
  <c r="N32" i="52"/>
  <c r="P32" i="52" s="1"/>
  <c r="F32" i="52"/>
  <c r="F42" i="52"/>
  <c r="N42" i="52"/>
  <c r="P42" i="52" s="1"/>
  <c r="F33" i="52"/>
  <c r="N33" i="52"/>
  <c r="P33" i="52" s="1"/>
  <c r="O56" i="51"/>
  <c r="P56" i="51" s="1"/>
  <c r="E56" i="51"/>
  <c r="D56" i="51"/>
  <c r="G56" i="51"/>
  <c r="F22" i="52"/>
  <c r="N22" i="52"/>
  <c r="P22" i="52" s="1"/>
  <c r="G30" i="51"/>
  <c r="D30" i="51"/>
  <c r="E30" i="51"/>
  <c r="O30" i="51"/>
  <c r="P30" i="51" s="1"/>
  <c r="F25" i="52"/>
  <c r="N25" i="52"/>
  <c r="P25" i="52" s="1"/>
  <c r="N21" i="52"/>
  <c r="P21" i="52" s="1"/>
  <c r="F21" i="52"/>
  <c r="N49" i="52"/>
  <c r="P49" i="52" s="1"/>
  <c r="F49" i="52"/>
  <c r="F19" i="52"/>
  <c r="N19" i="52"/>
  <c r="P19" i="52" s="1"/>
  <c r="E13" i="51"/>
  <c r="O13" i="51"/>
  <c r="P13" i="51" s="1"/>
  <c r="D13" i="51"/>
  <c r="G13" i="51"/>
  <c r="O40" i="51"/>
  <c r="P40" i="51" s="1"/>
  <c r="E40" i="51"/>
  <c r="D40" i="51"/>
  <c r="G40" i="51"/>
  <c r="G36" i="51"/>
  <c r="D36" i="51"/>
  <c r="O36" i="51"/>
  <c r="P36" i="51" s="1"/>
  <c r="E36" i="51"/>
  <c r="E60" i="51"/>
  <c r="D60" i="51"/>
  <c r="O60" i="51"/>
  <c r="P60" i="51" s="1"/>
  <c r="F15" i="52"/>
  <c r="N15" i="52"/>
  <c r="P15" i="52" s="1"/>
  <c r="G48" i="51"/>
  <c r="E48" i="51"/>
  <c r="O48" i="51"/>
  <c r="P48" i="51" s="1"/>
  <c r="D48" i="51"/>
  <c r="N29" i="52"/>
  <c r="P29" i="52" s="1"/>
  <c r="F29" i="52"/>
  <c r="F6" i="52"/>
  <c r="N6" i="52"/>
  <c r="P6" i="52" s="1"/>
  <c r="N50" i="52"/>
  <c r="P50" i="52" s="1"/>
  <c r="F50" i="52"/>
  <c r="G51" i="51"/>
  <c r="D51" i="51"/>
  <c r="O51" i="51"/>
  <c r="P51" i="51" s="1"/>
  <c r="E51" i="51"/>
  <c r="O39" i="51"/>
  <c r="P39" i="51" s="1"/>
  <c r="G39" i="51"/>
  <c r="E39" i="51"/>
  <c r="D39" i="51"/>
  <c r="N45" i="52"/>
  <c r="P45" i="52" s="1"/>
  <c r="F45" i="52"/>
  <c r="N34" i="52"/>
  <c r="P34" i="52" s="1"/>
  <c r="F34" i="52"/>
  <c r="F30" i="52"/>
  <c r="N30" i="52"/>
  <c r="P30" i="52" s="1"/>
  <c r="G25" i="51"/>
  <c r="E25" i="51"/>
  <c r="D25" i="51"/>
  <c r="O25" i="51"/>
  <c r="P25" i="51" s="1"/>
  <c r="O21" i="51"/>
  <c r="P21" i="51" s="1"/>
  <c r="G21" i="51"/>
  <c r="D21" i="51"/>
  <c r="E21" i="51"/>
  <c r="E49" i="51"/>
  <c r="D49" i="51"/>
  <c r="G49" i="51"/>
  <c r="O49" i="51"/>
  <c r="P49" i="51" s="1"/>
  <c r="N41" i="52"/>
  <c r="P41" i="52" s="1"/>
  <c r="F41" i="52"/>
  <c r="G60" i="51"/>
  <c r="G11" i="51"/>
  <c r="E7" i="51"/>
  <c r="C9" i="51"/>
  <c r="O7" i="51"/>
  <c r="P7" i="51" s="1"/>
  <c r="D7" i="51"/>
  <c r="N35" i="52"/>
  <c r="P35" i="52" s="1"/>
  <c r="F35" i="52"/>
  <c r="D15" i="51"/>
  <c r="O15" i="51"/>
  <c r="P15" i="51" s="1"/>
  <c r="G15" i="51"/>
  <c r="E15" i="51"/>
  <c r="N48" i="52"/>
  <c r="P48" i="52" s="1"/>
  <c r="F48" i="52"/>
  <c r="N18" i="52"/>
  <c r="P18" i="52" s="1"/>
  <c r="F18" i="52"/>
  <c r="F51" i="52"/>
  <c r="N51" i="52"/>
  <c r="P51" i="52" s="1"/>
  <c r="G16" i="51"/>
  <c r="O16" i="51"/>
  <c r="P16" i="51" s="1"/>
  <c r="E16" i="51"/>
  <c r="D16" i="51"/>
  <c r="N39" i="52"/>
  <c r="P39" i="52" s="1"/>
  <c r="F39" i="52"/>
  <c r="O45" i="51"/>
  <c r="P45" i="51" s="1"/>
  <c r="D45" i="51"/>
  <c r="G45" i="51"/>
  <c r="E45" i="51"/>
  <c r="D8" i="51"/>
  <c r="E8" i="51"/>
  <c r="O8" i="51"/>
  <c r="P8" i="51" s="1"/>
  <c r="O34" i="51"/>
  <c r="P34" i="51" s="1"/>
  <c r="E34" i="51"/>
  <c r="D34" i="51"/>
  <c r="G34" i="51"/>
  <c r="O23" i="51"/>
  <c r="P23" i="51" s="1"/>
  <c r="D23" i="51"/>
  <c r="E23" i="51"/>
  <c r="G23" i="51"/>
  <c r="N38" i="52"/>
  <c r="P38" i="52" s="1"/>
  <c r="F38" i="52"/>
  <c r="O14" i="51"/>
  <c r="P14" i="51" s="1"/>
  <c r="G14" i="51"/>
  <c r="E14" i="51"/>
  <c r="D14" i="51"/>
  <c r="G37" i="51"/>
  <c r="O37" i="51"/>
  <c r="P37" i="51" s="1"/>
  <c r="D37" i="51"/>
  <c r="E37" i="51"/>
  <c r="N27" i="52"/>
  <c r="P27" i="52" s="1"/>
  <c r="F27" i="52"/>
  <c r="N24" i="52"/>
  <c r="P24" i="52" s="1"/>
  <c r="F24" i="52"/>
  <c r="G6" i="51"/>
  <c r="E31" i="51"/>
  <c r="O31" i="51"/>
  <c r="P31" i="51" s="1"/>
  <c r="D31" i="51"/>
  <c r="G31" i="51"/>
  <c r="N28" i="52"/>
  <c r="P28" i="52" s="1"/>
  <c r="F28" i="52"/>
  <c r="G61" i="51"/>
  <c r="D61" i="51"/>
  <c r="E61" i="51"/>
  <c r="O61" i="51"/>
  <c r="P61" i="51" s="1"/>
  <c r="D41" i="51"/>
  <c r="G41" i="51"/>
  <c r="O41" i="51"/>
  <c r="P41" i="51" s="1"/>
  <c r="E41" i="51"/>
  <c r="G18" i="51"/>
  <c r="D18" i="51"/>
  <c r="E18" i="51"/>
  <c r="O18" i="51"/>
  <c r="P18" i="51" s="1"/>
  <c r="N47" i="52"/>
  <c r="P47" i="52" s="1"/>
  <c r="F47" i="52"/>
  <c r="N16" i="52"/>
  <c r="P16" i="52" s="1"/>
  <c r="F16" i="52"/>
  <c r="G43" i="51"/>
  <c r="O43" i="51"/>
  <c r="P43" i="51" s="1"/>
  <c r="D43" i="51"/>
  <c r="E43" i="51"/>
  <c r="O20" i="51"/>
  <c r="P20" i="51" s="1"/>
  <c r="G20" i="51"/>
  <c r="D20" i="51"/>
  <c r="E20" i="51"/>
  <c r="D57" i="51"/>
  <c r="O57" i="51"/>
  <c r="P57" i="51" s="1"/>
  <c r="G57" i="51"/>
  <c r="E57" i="51"/>
  <c r="F23" i="52"/>
  <c r="N23" i="52"/>
  <c r="P23" i="52" s="1"/>
  <c r="G38" i="51"/>
  <c r="O38" i="51"/>
  <c r="P38" i="51" s="1"/>
  <c r="E38" i="51"/>
  <c r="D38" i="51"/>
  <c r="F14" i="52"/>
  <c r="N14" i="52"/>
  <c r="P14" i="52" s="1"/>
  <c r="F46" i="52"/>
  <c r="N46" i="52"/>
  <c r="P46" i="52" s="1"/>
  <c r="E27" i="51"/>
  <c r="O27" i="51"/>
  <c r="P27" i="51" s="1"/>
  <c r="D27" i="51"/>
  <c r="G27" i="51"/>
  <c r="E55" i="51"/>
  <c r="D55" i="51"/>
  <c r="G55" i="51"/>
  <c r="O55" i="51"/>
  <c r="P55" i="51" s="1"/>
  <c r="N17" i="52"/>
  <c r="P17" i="52" s="1"/>
  <c r="F17" i="52"/>
  <c r="G12" i="51"/>
  <c r="E12" i="51"/>
  <c r="O12" i="51"/>
  <c r="P12" i="51" s="1"/>
  <c r="D12" i="51"/>
  <c r="N55" i="52"/>
  <c r="P55" i="52" s="1"/>
  <c r="F55" i="52"/>
  <c r="G5" i="51"/>
  <c r="F31" i="52"/>
  <c r="N31" i="52"/>
  <c r="P31" i="52" s="1"/>
  <c r="G8" i="51"/>
  <c r="G7" i="51"/>
  <c r="D19" i="51"/>
  <c r="O19" i="51"/>
  <c r="P19" i="51" s="1"/>
  <c r="E19" i="51"/>
  <c r="G19" i="51"/>
  <c r="G28" i="51"/>
  <c r="O28" i="51"/>
  <c r="P28" i="51" s="1"/>
  <c r="E28" i="51"/>
  <c r="D28" i="51"/>
  <c r="F61" i="52"/>
  <c r="N61" i="52"/>
  <c r="P61" i="52" s="1"/>
  <c r="G59" i="51"/>
  <c r="E59" i="51"/>
  <c r="O59" i="51"/>
  <c r="P59" i="51" s="1"/>
  <c r="D59" i="51"/>
  <c r="N13" i="52"/>
  <c r="P13" i="52" s="1"/>
  <c r="F13" i="52"/>
  <c r="D47" i="51"/>
  <c r="O47" i="51"/>
  <c r="P47" i="51" s="1"/>
  <c r="E47" i="51"/>
  <c r="G47" i="51"/>
  <c r="F43" i="52"/>
  <c r="N43" i="52"/>
  <c r="P43" i="52" s="1"/>
  <c r="F20" i="52"/>
  <c r="N20" i="52"/>
  <c r="P20" i="52" s="1"/>
  <c r="N37" i="52"/>
  <c r="P37" i="52" s="1"/>
  <c r="F37" i="52"/>
  <c r="D17" i="51"/>
  <c r="O17" i="51"/>
  <c r="P17" i="51" s="1"/>
  <c r="G17" i="51"/>
  <c r="E17" i="51"/>
  <c r="L8" i="52"/>
  <c r="M9" i="52"/>
  <c r="M8" i="52"/>
  <c r="F8" i="52"/>
  <c r="M9" i="51"/>
  <c r="M8" i="51"/>
  <c r="E11" i="45"/>
  <c r="E12" i="46"/>
  <c r="L57" i="45"/>
  <c r="D58" i="46"/>
  <c r="J56" i="45"/>
  <c r="J59" i="45"/>
  <c r="O59" i="45"/>
  <c r="I51" i="46"/>
  <c r="K51" i="46" s="1"/>
  <c r="I22" i="46"/>
  <c r="M22" i="46" s="1"/>
  <c r="K6" i="45"/>
  <c r="H45" i="45"/>
  <c r="K45" i="45" s="1"/>
  <c r="H55" i="45"/>
  <c r="J55" i="45" s="1"/>
  <c r="I33" i="46"/>
  <c r="M33" i="46" s="1"/>
  <c r="O61" i="46"/>
  <c r="I20" i="46"/>
  <c r="K20" i="46" s="1"/>
  <c r="H8" i="45"/>
  <c r="J8" i="45" s="1"/>
  <c r="K61" i="46"/>
  <c r="N56" i="46"/>
  <c r="E60" i="46"/>
  <c r="G20" i="45"/>
  <c r="G13" i="45"/>
  <c r="B41" i="45"/>
  <c r="E41" i="45" s="1"/>
  <c r="B15" i="45"/>
  <c r="D15" i="45" s="1"/>
  <c r="C42" i="46"/>
  <c r="D42" i="46" s="1"/>
  <c r="C16" i="46"/>
  <c r="O16" i="46" s="1"/>
  <c r="B40" i="45"/>
  <c r="N40" i="45" s="1"/>
  <c r="C18" i="46"/>
  <c r="D18" i="46" s="1"/>
  <c r="B14" i="45"/>
  <c r="E14" i="45" s="1"/>
  <c r="C32" i="46"/>
  <c r="E32" i="46" s="1"/>
  <c r="C13" i="46"/>
  <c r="B8" i="45"/>
  <c r="B34" i="45"/>
  <c r="D34" i="45" s="1"/>
  <c r="C36" i="46"/>
  <c r="D36" i="46" s="1"/>
  <c r="B28" i="45"/>
  <c r="D28" i="45" s="1"/>
  <c r="C29" i="46"/>
  <c r="O29" i="46" s="1"/>
  <c r="B48" i="45"/>
  <c r="E48" i="45" s="1"/>
  <c r="C47" i="46"/>
  <c r="C24" i="46"/>
  <c r="E24" i="46" s="1"/>
  <c r="B39" i="45"/>
  <c r="E39" i="45" s="1"/>
  <c r="B22" i="45"/>
  <c r="F22" i="45" s="1"/>
  <c r="C46" i="46"/>
  <c r="E46" i="46" s="1"/>
  <c r="C26" i="46"/>
  <c r="D26" i="46" s="1"/>
  <c r="B21" i="45"/>
  <c r="F21" i="45" s="1"/>
  <c r="B61" i="45"/>
  <c r="N61" i="45" s="1"/>
  <c r="C43" i="46"/>
  <c r="E43" i="46" s="1"/>
  <c r="F22" i="46"/>
  <c r="F28" i="46"/>
  <c r="F19" i="46"/>
  <c r="F21" i="46"/>
  <c r="F27" i="46"/>
  <c r="F25" i="46"/>
  <c r="O6" i="45"/>
  <c r="H5" i="45"/>
  <c r="K5" i="45" s="1"/>
  <c r="M42" i="46"/>
  <c r="N42" i="45"/>
  <c r="J29" i="46"/>
  <c r="M5" i="46"/>
  <c r="M7" i="46"/>
  <c r="M56" i="46"/>
  <c r="K8" i="46"/>
  <c r="J7" i="45"/>
  <c r="K5" i="46"/>
  <c r="I9" i="46"/>
  <c r="K43" i="46"/>
  <c r="M18" i="45"/>
  <c r="M40" i="45"/>
  <c r="N61" i="46"/>
  <c r="J59" i="46"/>
  <c r="J6" i="45"/>
  <c r="J57" i="45"/>
  <c r="J58" i="45"/>
  <c r="O56" i="45"/>
  <c r="K59" i="45"/>
  <c r="J60" i="45"/>
  <c r="O8" i="45"/>
  <c r="K7" i="45"/>
  <c r="J61" i="45"/>
  <c r="N55" i="46"/>
  <c r="K60" i="46"/>
  <c r="N8" i="46"/>
  <c r="J57" i="46"/>
  <c r="I58" i="46"/>
  <c r="J58" i="46" s="1"/>
  <c r="K6" i="46"/>
  <c r="M38" i="46"/>
  <c r="H37" i="45"/>
  <c r="J37" i="45" s="1"/>
  <c r="I11" i="46"/>
  <c r="M11" i="46" s="1"/>
  <c r="M12" i="46"/>
  <c r="H19" i="45"/>
  <c r="J19" i="45" s="1"/>
  <c r="K56" i="45"/>
  <c r="M57" i="46"/>
  <c r="O41" i="46"/>
  <c r="I27" i="46"/>
  <c r="K27" i="46" s="1"/>
  <c r="I21" i="46"/>
  <c r="K21" i="46" s="1"/>
  <c r="K58" i="45"/>
  <c r="N24" i="45"/>
  <c r="K61" i="45"/>
  <c r="I25" i="46"/>
  <c r="M25" i="46" s="1"/>
  <c r="M15" i="46"/>
  <c r="K26" i="46"/>
  <c r="K60" i="45"/>
  <c r="I19" i="46"/>
  <c r="M19" i="46" s="1"/>
  <c r="O57" i="46"/>
  <c r="M29" i="46"/>
  <c r="J28" i="46"/>
  <c r="J48" i="46"/>
  <c r="K17" i="46"/>
  <c r="N29" i="45"/>
  <c r="O14" i="46"/>
  <c r="K14" i="46"/>
  <c r="O23" i="46"/>
  <c r="O38" i="46"/>
  <c r="O52" i="46"/>
  <c r="N49" i="45"/>
  <c r="J46" i="46"/>
  <c r="K39" i="46"/>
  <c r="J34" i="46"/>
  <c r="N26" i="46"/>
  <c r="G12" i="45"/>
  <c r="G17" i="45"/>
  <c r="G43" i="45"/>
  <c r="G14" i="45"/>
  <c r="D59" i="45"/>
  <c r="G18" i="45"/>
  <c r="G44" i="45"/>
  <c r="O5" i="45"/>
  <c r="E5" i="45"/>
  <c r="F29" i="46"/>
  <c r="F31" i="46"/>
  <c r="F52" i="46"/>
  <c r="F48" i="46"/>
  <c r="N59" i="46"/>
  <c r="F18" i="46"/>
  <c r="F35" i="46"/>
  <c r="F55" i="46"/>
  <c r="F60" i="46"/>
  <c r="F33" i="46"/>
  <c r="F49" i="46"/>
  <c r="F36" i="46"/>
  <c r="F39" i="46"/>
  <c r="F42" i="46"/>
  <c r="F32" i="46"/>
  <c r="F34" i="46"/>
  <c r="F58" i="46"/>
  <c r="F61" i="46"/>
  <c r="F12" i="46"/>
  <c r="F43" i="46"/>
  <c r="F40" i="46"/>
  <c r="F7" i="46"/>
  <c r="N52" i="46"/>
  <c r="F30" i="45"/>
  <c r="F13" i="45"/>
  <c r="E6" i="45"/>
  <c r="N6" i="45"/>
  <c r="D6" i="45"/>
  <c r="C6" i="46"/>
  <c r="D6" i="46" s="1"/>
  <c r="O17" i="46"/>
  <c r="F57" i="45"/>
  <c r="E57" i="45"/>
  <c r="D57" i="45"/>
  <c r="D56" i="46"/>
  <c r="O56" i="46"/>
  <c r="E56" i="46"/>
  <c r="F16" i="45"/>
  <c r="D7" i="45"/>
  <c r="F60" i="45"/>
  <c r="D60" i="45"/>
  <c r="E60" i="45"/>
  <c r="F51" i="45"/>
  <c r="F26" i="45"/>
  <c r="D59" i="46"/>
  <c r="F58" i="45"/>
  <c r="E58" i="45"/>
  <c r="N58" i="45"/>
  <c r="D58" i="45"/>
  <c r="F11" i="45"/>
  <c r="F33" i="45"/>
  <c r="F18" i="45"/>
  <c r="F46" i="45"/>
  <c r="C49" i="46"/>
  <c r="O49" i="46" s="1"/>
  <c r="B45" i="45"/>
  <c r="D45" i="45" s="1"/>
  <c r="B44" i="45"/>
  <c r="E44" i="45" s="1"/>
  <c r="B19" i="45"/>
  <c r="B55" i="45"/>
  <c r="F55" i="45" s="1"/>
  <c r="C11" i="46"/>
  <c r="E11" i="46" s="1"/>
  <c r="C39" i="46"/>
  <c r="D39" i="46" s="1"/>
  <c r="C20" i="46"/>
  <c r="C33" i="46"/>
  <c r="B35" i="45"/>
  <c r="F35" i="45" s="1"/>
  <c r="B50" i="45"/>
  <c r="F50" i="45" s="1"/>
  <c r="B38" i="45"/>
  <c r="F38" i="45" s="1"/>
  <c r="B27" i="45"/>
  <c r="D27" i="45" s="1"/>
  <c r="N53" i="45"/>
  <c r="B56" i="45"/>
  <c r="F56" i="45" s="1"/>
  <c r="N59" i="45"/>
  <c r="E23" i="46"/>
  <c r="C51" i="46"/>
  <c r="E51" i="46" s="1"/>
  <c r="C37" i="46"/>
  <c r="D37" i="46" s="1"/>
  <c r="C30" i="46"/>
  <c r="C53" i="46"/>
  <c r="D53" i="46" s="1"/>
  <c r="C7" i="46"/>
  <c r="G15" i="46" s="1"/>
  <c r="E14" i="46"/>
  <c r="B52" i="45"/>
  <c r="E52" i="45" s="1"/>
  <c r="B31" i="45"/>
  <c r="D31" i="45" s="1"/>
  <c r="B25" i="45"/>
  <c r="N25" i="45" s="1"/>
  <c r="E59" i="45"/>
  <c r="E38" i="46"/>
  <c r="C5" i="46"/>
  <c r="O5" i="46" s="1"/>
  <c r="C35" i="46"/>
  <c r="O35" i="46" s="1"/>
  <c r="O31" i="46"/>
  <c r="C55" i="46"/>
  <c r="D55" i="46" s="1"/>
  <c r="E41" i="46"/>
  <c r="D53" i="45"/>
  <c r="B17" i="45"/>
  <c r="D17" i="45" s="1"/>
  <c r="C19" i="46"/>
  <c r="E19" i="46" s="1"/>
  <c r="E16" i="45"/>
  <c r="B23" i="45"/>
  <c r="D23" i="45" s="1"/>
  <c r="B12" i="45"/>
  <c r="C45" i="46"/>
  <c r="D45" i="46" s="1"/>
  <c r="K34" i="46"/>
  <c r="F41" i="46"/>
  <c r="N12" i="46"/>
  <c r="N14" i="46"/>
  <c r="J15" i="46"/>
  <c r="K16" i="46"/>
  <c r="J26" i="46"/>
  <c r="N27" i="46"/>
  <c r="N35" i="46"/>
  <c r="D38" i="46"/>
  <c r="J31" i="46"/>
  <c r="K46" i="46"/>
  <c r="N19" i="46"/>
  <c r="F20" i="46"/>
  <c r="N37" i="46"/>
  <c r="N20" i="46"/>
  <c r="E17" i="46"/>
  <c r="E31" i="46"/>
  <c r="J32" i="46"/>
  <c r="E52" i="46"/>
  <c r="E20" i="45"/>
  <c r="F20" i="45"/>
  <c r="N24" i="46"/>
  <c r="K37" i="46"/>
  <c r="D17" i="46"/>
  <c r="D28" i="46"/>
  <c r="N40" i="46"/>
  <c r="E21" i="46"/>
  <c r="N38" i="46"/>
  <c r="D14" i="46"/>
  <c r="D23" i="46"/>
  <c r="N17" i="46"/>
  <c r="N21" i="46"/>
  <c r="F23" i="46"/>
  <c r="N36" i="46"/>
  <c r="K28" i="46"/>
  <c r="D41" i="46"/>
  <c r="N44" i="46"/>
  <c r="N23" i="46"/>
  <c r="F24" i="46"/>
  <c r="F14" i="46"/>
  <c r="F13" i="46"/>
  <c r="J16" i="46"/>
  <c r="D22" i="46"/>
  <c r="J36" i="46"/>
  <c r="D44" i="46"/>
  <c r="J40" i="46"/>
  <c r="F47" i="46"/>
  <c r="N50" i="46"/>
  <c r="N41" i="46"/>
  <c r="N47" i="46"/>
  <c r="N51" i="46"/>
  <c r="F45" i="46"/>
  <c r="N13" i="46"/>
  <c r="N15" i="46"/>
  <c r="N22" i="46"/>
  <c r="N25" i="46"/>
  <c r="D31" i="46"/>
  <c r="J47" i="46"/>
  <c r="F51" i="46"/>
  <c r="N32" i="46"/>
  <c r="D48" i="46"/>
  <c r="N16" i="46"/>
  <c r="F26" i="46"/>
  <c r="D12" i="46"/>
  <c r="N11" i="46"/>
  <c r="K52" i="46"/>
  <c r="E40" i="46"/>
  <c r="D37" i="45"/>
  <c r="J37" i="46"/>
  <c r="M26" i="46"/>
  <c r="M31" i="46"/>
  <c r="M50" i="46"/>
  <c r="M40" i="46"/>
  <c r="M14" i="46"/>
  <c r="M37" i="46"/>
  <c r="M46" i="46"/>
  <c r="M17" i="46"/>
  <c r="M28" i="46"/>
  <c r="D27" i="46"/>
  <c r="E27" i="46"/>
  <c r="D40" i="46"/>
  <c r="O40" i="46"/>
  <c r="E47" i="45"/>
  <c r="E42" i="45"/>
  <c r="E36" i="45"/>
  <c r="E24" i="45"/>
  <c r="K12" i="45"/>
  <c r="K39" i="45"/>
  <c r="K40" i="45"/>
  <c r="K28" i="45"/>
  <c r="K21" i="45"/>
  <c r="K16" i="45"/>
  <c r="D49" i="45"/>
  <c r="D29" i="45"/>
  <c r="J18" i="45"/>
  <c r="K47" i="45"/>
  <c r="K42" i="45"/>
  <c r="K36" i="45"/>
  <c r="K24" i="45"/>
  <c r="K14" i="45"/>
  <c r="D32" i="45"/>
  <c r="D18" i="45"/>
  <c r="K11" i="45"/>
  <c r="K49" i="45"/>
  <c r="K29" i="45"/>
  <c r="K23" i="45"/>
  <c r="D20" i="45"/>
  <c r="D11" i="45"/>
  <c r="J44" i="45"/>
  <c r="J32" i="45"/>
  <c r="E43" i="45"/>
  <c r="J35" i="45"/>
  <c r="J50" i="45"/>
  <c r="J38" i="45"/>
  <c r="J27" i="45"/>
  <c r="J20" i="45"/>
  <c r="E51" i="45"/>
  <c r="E46" i="45"/>
  <c r="E30" i="45"/>
  <c r="E26" i="45"/>
  <c r="J52" i="45"/>
  <c r="J43" i="45"/>
  <c r="J31" i="45"/>
  <c r="J25" i="45"/>
  <c r="J33" i="45"/>
  <c r="J51" i="45"/>
  <c r="J46" i="45"/>
  <c r="J30" i="45"/>
  <c r="J26" i="45"/>
  <c r="J17" i="45"/>
  <c r="D16" i="45"/>
  <c r="J13" i="45"/>
  <c r="K48" i="45"/>
  <c r="K41" i="45"/>
  <c r="K34" i="45"/>
  <c r="K22" i="45"/>
  <c r="K15" i="45"/>
  <c r="D43" i="45"/>
  <c r="D33" i="45"/>
  <c r="E49" i="45"/>
  <c r="E37" i="45"/>
  <c r="E29" i="45"/>
  <c r="J48" i="45"/>
  <c r="J41" i="45"/>
  <c r="J34" i="45"/>
  <c r="J22" i="45"/>
  <c r="J15" i="45"/>
  <c r="K53" i="45"/>
  <c r="K44" i="45"/>
  <c r="K32" i="45"/>
  <c r="K18" i="45"/>
  <c r="D51" i="45"/>
  <c r="D46" i="45"/>
  <c r="D30" i="45"/>
  <c r="D26" i="45"/>
  <c r="E53" i="45"/>
  <c r="E32" i="45"/>
  <c r="E18" i="45"/>
  <c r="J39" i="45"/>
  <c r="J40" i="45"/>
  <c r="J28" i="45"/>
  <c r="J21" i="45"/>
  <c r="J16" i="45"/>
  <c r="K35" i="45"/>
  <c r="K50" i="45"/>
  <c r="K38" i="45"/>
  <c r="K27" i="45"/>
  <c r="K20" i="45"/>
  <c r="K13" i="45"/>
  <c r="E13" i="45"/>
  <c r="J47" i="45"/>
  <c r="J42" i="45"/>
  <c r="J36" i="45"/>
  <c r="J24" i="45"/>
  <c r="J14" i="45"/>
  <c r="K52" i="45"/>
  <c r="K43" i="45"/>
  <c r="K31" i="45"/>
  <c r="K25" i="45"/>
  <c r="K33" i="45"/>
  <c r="O44" i="45"/>
  <c r="E33" i="45"/>
  <c r="G16" i="45"/>
  <c r="J49" i="45"/>
  <c r="J29" i="45"/>
  <c r="J23" i="45"/>
  <c r="J12" i="45"/>
  <c r="K51" i="45"/>
  <c r="K46" i="45"/>
  <c r="K30" i="45"/>
  <c r="K26" i="45"/>
  <c r="K17" i="45"/>
  <c r="D47" i="45"/>
  <c r="D42" i="45"/>
  <c r="D36" i="45"/>
  <c r="D24" i="45"/>
  <c r="J53" i="45"/>
  <c r="O42" i="45"/>
  <c r="D13" i="45"/>
  <c r="J11" i="45"/>
  <c r="O24" i="45"/>
  <c r="L27" i="46"/>
  <c r="N7" i="46"/>
  <c r="L61" i="46"/>
  <c r="L51" i="46"/>
  <c r="L48" i="46"/>
  <c r="L44" i="46"/>
  <c r="L33" i="46"/>
  <c r="L55" i="46"/>
  <c r="L18" i="46"/>
  <c r="N18" i="46"/>
  <c r="L23" i="46"/>
  <c r="M24" i="46"/>
  <c r="K24" i="46"/>
  <c r="O44" i="46"/>
  <c r="K44" i="46"/>
  <c r="E50" i="46"/>
  <c r="F5" i="46"/>
  <c r="K13" i="46"/>
  <c r="J13" i="46"/>
  <c r="J18" i="46"/>
  <c r="L15" i="46"/>
  <c r="J23" i="46"/>
  <c r="M23" i="46"/>
  <c r="J24" i="46"/>
  <c r="L39" i="46"/>
  <c r="J45" i="46"/>
  <c r="L32" i="46"/>
  <c r="L28" i="46"/>
  <c r="M30" i="46"/>
  <c r="K30" i="46"/>
  <c r="N43" i="46"/>
  <c r="J44" i="46"/>
  <c r="D50" i="46"/>
  <c r="L60" i="46"/>
  <c r="F6" i="46"/>
  <c r="J6" i="46"/>
  <c r="J7" i="46"/>
  <c r="L11" i="46"/>
  <c r="M13" i="46"/>
  <c r="K18" i="46"/>
  <c r="K23" i="46"/>
  <c r="K45" i="46"/>
  <c r="J35" i="46"/>
  <c r="J30" i="46"/>
  <c r="M44" i="46"/>
  <c r="L37" i="46"/>
  <c r="L40" i="46"/>
  <c r="M6" i="46"/>
  <c r="N6" i="46"/>
  <c r="K7" i="46"/>
  <c r="M8" i="46" a="1"/>
  <c r="O8" i="46"/>
  <c r="J8" i="46"/>
  <c r="H9" i="46"/>
  <c r="M18" i="46"/>
  <c r="L19" i="46"/>
  <c r="M45" i="46"/>
  <c r="O28" i="46"/>
  <c r="E28" i="46"/>
  <c r="L30" i="46"/>
  <c r="N53" i="46"/>
  <c r="K53" i="46"/>
  <c r="J53" i="46"/>
  <c r="D61" i="46"/>
  <c r="E15" i="46"/>
  <c r="N49" i="46"/>
  <c r="L49" i="46"/>
  <c r="J55" i="46"/>
  <c r="M55" i="46"/>
  <c r="D21" i="46"/>
  <c r="O34" i="46"/>
  <c r="E34" i="46"/>
  <c r="N34" i="46"/>
  <c r="L38" i="46"/>
  <c r="L42" i="46"/>
  <c r="N42" i="46"/>
  <c r="K49" i="46"/>
  <c r="J49" i="46"/>
  <c r="L53" i="46"/>
  <c r="K55" i="46"/>
  <c r="L45" i="46"/>
  <c r="L25" i="46"/>
  <c r="N45" i="46"/>
  <c r="L34" i="46"/>
  <c r="O48" i="46"/>
  <c r="K48" i="46"/>
  <c r="L50" i="46"/>
  <c r="G8" i="46" a="1"/>
  <c r="E8" i="46"/>
  <c r="L8" i="46" a="1"/>
  <c r="L12" i="46"/>
  <c r="N33" i="46"/>
  <c r="L16" i="46"/>
  <c r="D15" i="46"/>
  <c r="N29" i="46"/>
  <c r="L29" i="46"/>
  <c r="N30" i="46"/>
  <c r="F30" i="46"/>
  <c r="L20" i="46"/>
  <c r="E25" i="46"/>
  <c r="N39" i="46"/>
  <c r="J39" i="46"/>
  <c r="D34" i="46"/>
  <c r="L41" i="46"/>
  <c r="K42" i="46"/>
  <c r="M49" i="46"/>
  <c r="M48" i="46"/>
  <c r="L56" i="46"/>
  <c r="L13" i="46"/>
  <c r="K35" i="46"/>
  <c r="L35" i="46"/>
  <c r="L43" i="46"/>
  <c r="L21" i="46"/>
  <c r="L22" i="46"/>
  <c r="D8" i="46"/>
  <c r="O12" i="46"/>
  <c r="K12" i="46"/>
  <c r="L14" i="46"/>
  <c r="G5" i="46" a="1"/>
  <c r="J5" i="46"/>
  <c r="J12" i="46"/>
  <c r="F16" i="46"/>
  <c r="J17" i="46"/>
  <c r="O15" i="46"/>
  <c r="K15" i="46"/>
  <c r="L24" i="46"/>
  <c r="D25" i="46"/>
  <c r="M36" i="46"/>
  <c r="K36" i="46"/>
  <c r="M32" i="46"/>
  <c r="K32" i="46"/>
  <c r="K41" i="46"/>
  <c r="M41" i="46"/>
  <c r="J41" i="46"/>
  <c r="J42" i="46"/>
  <c r="N31" i="46"/>
  <c r="K31" i="46"/>
  <c r="L31" i="46"/>
  <c r="F46" i="46"/>
  <c r="N46" i="46"/>
  <c r="L57" i="46"/>
  <c r="M60" i="46"/>
  <c r="L36" i="46"/>
  <c r="M34" i="46"/>
  <c r="F38" i="46"/>
  <c r="F37" i="46"/>
  <c r="J52" i="46"/>
  <c r="M47" i="46"/>
  <c r="F50" i="46"/>
  <c r="F56" i="46"/>
  <c r="E58" i="46"/>
  <c r="N58" i="46"/>
  <c r="M59" i="46"/>
  <c r="D60" i="46"/>
  <c r="J61" i="46"/>
  <c r="N28" i="46"/>
  <c r="E44" i="46"/>
  <c r="L52" i="46"/>
  <c r="K47" i="46"/>
  <c r="E48" i="46"/>
  <c r="O50" i="46"/>
  <c r="K59" i="46"/>
  <c r="F17" i="46"/>
  <c r="E22" i="46"/>
  <c r="L26" i="46"/>
  <c r="M39" i="46"/>
  <c r="J38" i="46"/>
  <c r="M43" i="46"/>
  <c r="F44" i="46"/>
  <c r="K40" i="46"/>
  <c r="D52" i="46"/>
  <c r="M52" i="46"/>
  <c r="L47" i="46"/>
  <c r="J50" i="46"/>
  <c r="F53" i="46"/>
  <c r="K56" i="46"/>
  <c r="D57" i="46"/>
  <c r="F59" i="46"/>
  <c r="L59" i="46"/>
  <c r="O60" i="46"/>
  <c r="M61" i="46"/>
  <c r="L46" i="46"/>
  <c r="M53" i="46"/>
  <c r="K57" i="46"/>
  <c r="N60" i="46"/>
  <c r="N5" i="46"/>
  <c r="L5" i="46" a="1"/>
  <c r="B9" i="46"/>
  <c r="F8" i="46" s="1" a="1"/>
  <c r="F11" i="46"/>
  <c r="J14" i="46"/>
  <c r="M16" i="46"/>
  <c r="L17" i="46"/>
  <c r="K29" i="46"/>
  <c r="M35" i="46"/>
  <c r="K38" i="46"/>
  <c r="J43" i="46"/>
  <c r="N48" i="46"/>
  <c r="K50" i="46"/>
  <c r="J56" i="46"/>
  <c r="E57" i="46"/>
  <c r="N57" i="46"/>
  <c r="L58" i="46"/>
  <c r="E59" i="46"/>
  <c r="O59" i="46"/>
  <c r="J60" i="46"/>
  <c r="E61" i="46"/>
  <c r="F53" i="45"/>
  <c r="O31" i="45"/>
  <c r="O60" i="45"/>
  <c r="O36" i="45"/>
  <c r="O47" i="45"/>
  <c r="O26" i="45"/>
  <c r="O25" i="45"/>
  <c r="O30" i="45"/>
  <c r="O51" i="45"/>
  <c r="O46" i="45"/>
  <c r="O11" i="45"/>
  <c r="N36" i="45"/>
  <c r="N47" i="45"/>
  <c r="G30" i="45"/>
  <c r="G11" i="45"/>
  <c r="G51" i="45"/>
  <c r="O61" i="45"/>
  <c r="G9" i="45"/>
  <c r="O14" i="45"/>
  <c r="O17" i="45"/>
  <c r="O19" i="45"/>
  <c r="O18" i="45"/>
  <c r="O52" i="45"/>
  <c r="O53" i="45"/>
  <c r="O32" i="45"/>
  <c r="O43" i="45"/>
  <c r="O45" i="45"/>
  <c r="D5" i="45"/>
  <c r="N46" i="45"/>
  <c r="N11" i="45"/>
  <c r="N32" i="45"/>
  <c r="N26" i="45"/>
  <c r="N30" i="45"/>
  <c r="N33" i="45"/>
  <c r="N20" i="45"/>
  <c r="N51" i="45"/>
  <c r="G7" i="45"/>
  <c r="G6" i="45"/>
  <c r="G5" i="45"/>
  <c r="L31" i="45"/>
  <c r="G55" i="45"/>
  <c r="L14" i="45"/>
  <c r="L42" i="45"/>
  <c r="M48" i="45"/>
  <c r="L39" i="45"/>
  <c r="M59" i="45"/>
  <c r="M46" i="45"/>
  <c r="M30" i="45"/>
  <c r="M26" i="45"/>
  <c r="M60" i="45"/>
  <c r="I9" i="45"/>
  <c r="O9" i="45" s="1"/>
  <c r="M45" i="45"/>
  <c r="M44" i="45"/>
  <c r="M32" i="45"/>
  <c r="M42" i="45"/>
  <c r="M36" i="45"/>
  <c r="M24" i="45"/>
  <c r="M14" i="45"/>
  <c r="L21" i="45"/>
  <c r="M31" i="45"/>
  <c r="L49" i="45"/>
  <c r="F6" i="45"/>
  <c r="F5" i="45"/>
  <c r="M16" i="45"/>
  <c r="M15" i="45"/>
  <c r="O15" i="45"/>
  <c r="M33" i="45"/>
  <c r="M22" i="45"/>
  <c r="N43" i="45"/>
  <c r="L43" i="45"/>
  <c r="M39" i="45"/>
  <c r="G52" i="45"/>
  <c r="L56" i="45"/>
  <c r="G59" i="45"/>
  <c r="L48" i="45"/>
  <c r="O35" i="45"/>
  <c r="M35" i="45"/>
  <c r="M57" i="45"/>
  <c r="M8" i="45" a="1"/>
  <c r="F7" i="45"/>
  <c r="L15" i="45"/>
  <c r="M20" i="45"/>
  <c r="M21" i="45"/>
  <c r="G29" i="45"/>
  <c r="G46" i="45"/>
  <c r="G45" i="45"/>
  <c r="L47" i="45"/>
  <c r="L52" i="45"/>
  <c r="G53" i="45"/>
  <c r="G49" i="45"/>
  <c r="O50" i="45"/>
  <c r="M50" i="45"/>
  <c r="N60" i="45"/>
  <c r="L60" i="45"/>
  <c r="O7" i="45"/>
  <c r="G8" i="45"/>
  <c r="O16" i="45"/>
  <c r="M17" i="45"/>
  <c r="L20" i="45"/>
  <c r="M19" i="45"/>
  <c r="L24" i="45"/>
  <c r="O27" i="45"/>
  <c r="M27" i="45"/>
  <c r="L28" i="45"/>
  <c r="L33" i="45"/>
  <c r="N18" i="45"/>
  <c r="L18" i="45"/>
  <c r="O20" i="45"/>
  <c r="L25" i="45"/>
  <c r="F32" i="45"/>
  <c r="M34" i="45"/>
  <c r="L13" i="45"/>
  <c r="M13" i="45"/>
  <c r="G61" i="45"/>
  <c r="G35" i="45"/>
  <c r="G50" i="45"/>
  <c r="G38" i="45"/>
  <c r="G27" i="45"/>
  <c r="G56" i="45"/>
  <c r="G47" i="45"/>
  <c r="G42" i="45"/>
  <c r="G36" i="45"/>
  <c r="G48" i="45"/>
  <c r="G41" i="45"/>
  <c r="G34" i="45"/>
  <c r="G22" i="45"/>
  <c r="G15" i="45"/>
  <c r="N13" i="45"/>
  <c r="M11" i="45"/>
  <c r="O12" i="45"/>
  <c r="M12" i="45"/>
  <c r="G23" i="45"/>
  <c r="G26" i="45"/>
  <c r="M25" i="45"/>
  <c r="G32" i="45"/>
  <c r="M28" i="45"/>
  <c r="G37" i="45"/>
  <c r="L40" i="45"/>
  <c r="M58" i="45"/>
  <c r="L58" i="45"/>
  <c r="L41" i="45"/>
  <c r="L34" i="45"/>
  <c r="L22" i="45"/>
  <c r="L59" i="45"/>
  <c r="N7" i="45"/>
  <c r="L50" i="45"/>
  <c r="L38" i="45"/>
  <c r="L27" i="45"/>
  <c r="L29" i="45"/>
  <c r="L23" i="45"/>
  <c r="L12" i="45"/>
  <c r="M5" i="45" a="1"/>
  <c r="L8" i="45" a="1"/>
  <c r="O13" i="45"/>
  <c r="L11" i="45"/>
  <c r="L16" i="45"/>
  <c r="N16" i="45"/>
  <c r="O33" i="45"/>
  <c r="G33" i="45"/>
  <c r="G19" i="45"/>
  <c r="G24" i="45"/>
  <c r="L36" i="45"/>
  <c r="O38" i="45"/>
  <c r="M38" i="45"/>
  <c r="M41" i="45"/>
  <c r="M51" i="45"/>
  <c r="O22" i="45"/>
  <c r="O34" i="45"/>
  <c r="O41" i="45"/>
  <c r="M47" i="45"/>
  <c r="O48" i="45"/>
  <c r="M56" i="45"/>
  <c r="N57" i="45"/>
  <c r="G58" i="45"/>
  <c r="O58" i="45"/>
  <c r="M23" i="45"/>
  <c r="F24" i="45"/>
  <c r="G21" i="45"/>
  <c r="O21" i="45"/>
  <c r="L32" i="45"/>
  <c r="M29" i="45"/>
  <c r="F36" i="45"/>
  <c r="G28" i="45"/>
  <c r="O28" i="45"/>
  <c r="L44" i="45"/>
  <c r="M37" i="45"/>
  <c r="F42" i="45"/>
  <c r="G40" i="45"/>
  <c r="O40" i="45"/>
  <c r="M49" i="45"/>
  <c r="F47" i="45"/>
  <c r="G39" i="45"/>
  <c r="O39" i="45"/>
  <c r="L53" i="45"/>
  <c r="M55" i="45"/>
  <c r="G57" i="45"/>
  <c r="O57" i="45"/>
  <c r="F29" i="45"/>
  <c r="F37" i="45"/>
  <c r="F49" i="45"/>
  <c r="L35" i="45"/>
  <c r="M53" i="45"/>
  <c r="L61" i="45"/>
  <c r="O23" i="45"/>
  <c r="O29" i="45"/>
  <c r="O37" i="45"/>
  <c r="O49" i="45"/>
  <c r="O55" i="45"/>
  <c r="M61" i="45"/>
  <c r="L17" i="45"/>
  <c r="L26" i="45"/>
  <c r="L30" i="45"/>
  <c r="L46" i="45"/>
  <c r="M43" i="45"/>
  <c r="L51" i="45"/>
  <c r="M52" i="45"/>
  <c r="F43" i="45"/>
  <c r="G25" i="45"/>
  <c r="G31" i="45"/>
  <c r="F59" i="45"/>
  <c r="G60" i="45"/>
  <c r="B17" i="41"/>
  <c r="H17" i="41"/>
  <c r="B19" i="41"/>
  <c r="H19" i="41"/>
  <c r="L55" i="45" l="1"/>
  <c r="K9" i="51"/>
  <c r="P56" i="46"/>
  <c r="F9" i="52"/>
  <c r="D9" i="52"/>
  <c r="E9" i="52" s="1"/>
  <c r="E61" i="45"/>
  <c r="F61" i="45"/>
  <c r="L9" i="52"/>
  <c r="E9" i="51"/>
  <c r="O9" i="51"/>
  <c r="P9" i="51" s="1"/>
  <c r="D9" i="51"/>
  <c r="G9" i="51"/>
  <c r="N9" i="52"/>
  <c r="P9" i="52" s="1"/>
  <c r="P59" i="45"/>
  <c r="E42" i="46"/>
  <c r="O42" i="46"/>
  <c r="P42" i="46" s="1"/>
  <c r="F19" i="45"/>
  <c r="E19" i="45"/>
  <c r="O13" i="46"/>
  <c r="P13" i="46" s="1"/>
  <c r="E13" i="46"/>
  <c r="N12" i="45"/>
  <c r="P12" i="45" s="1"/>
  <c r="E12" i="45"/>
  <c r="F34" i="45"/>
  <c r="N34" i="45"/>
  <c r="P34" i="45" s="1"/>
  <c r="N22" i="45"/>
  <c r="P22" i="45" s="1"/>
  <c r="E22" i="45"/>
  <c r="D22" i="45"/>
  <c r="E34" i="45"/>
  <c r="K22" i="46"/>
  <c r="J22" i="46"/>
  <c r="P59" i="46"/>
  <c r="G56" i="46"/>
  <c r="G27" i="46"/>
  <c r="G44" i="46"/>
  <c r="G38" i="46"/>
  <c r="G57" i="46"/>
  <c r="G42" i="46"/>
  <c r="G23" i="46"/>
  <c r="P8" i="46"/>
  <c r="O58" i="46"/>
  <c r="P58" i="46" s="1"/>
  <c r="K8" i="45"/>
  <c r="M51" i="46"/>
  <c r="J51" i="46"/>
  <c r="H9" i="45"/>
  <c r="L9" i="45" s="1"/>
  <c r="L6" i="45"/>
  <c r="L7" i="45"/>
  <c r="N5" i="45"/>
  <c r="P5" i="45" s="1"/>
  <c r="J5" i="45"/>
  <c r="L5" i="45"/>
  <c r="L45" i="45"/>
  <c r="F14" i="45"/>
  <c r="D14" i="45"/>
  <c r="N48" i="45"/>
  <c r="P48" i="45" s="1"/>
  <c r="O22" i="46"/>
  <c r="P22" i="46" s="1"/>
  <c r="J45" i="45"/>
  <c r="P57" i="46"/>
  <c r="N14" i="45"/>
  <c r="P14" i="45" s="1"/>
  <c r="P61" i="45"/>
  <c r="K58" i="46"/>
  <c r="M58" i="46"/>
  <c r="K55" i="45"/>
  <c r="K33" i="46"/>
  <c r="J33" i="46"/>
  <c r="P61" i="46"/>
  <c r="D48" i="45"/>
  <c r="G47" i="46"/>
  <c r="P6" i="45"/>
  <c r="P57" i="45"/>
  <c r="N15" i="45"/>
  <c r="P15" i="45" s="1"/>
  <c r="E15" i="45"/>
  <c r="N39" i="45"/>
  <c r="P39" i="45" s="1"/>
  <c r="D39" i="45"/>
  <c r="D61" i="45"/>
  <c r="J20" i="46"/>
  <c r="M20" i="46"/>
  <c r="O20" i="46"/>
  <c r="P20" i="46" s="1"/>
  <c r="F39" i="45"/>
  <c r="O46" i="46"/>
  <c r="P46" i="46" s="1"/>
  <c r="D16" i="46"/>
  <c r="D46" i="46"/>
  <c r="E16" i="46"/>
  <c r="F15" i="45"/>
  <c r="O36" i="46"/>
  <c r="P36" i="46" s="1"/>
  <c r="E21" i="45"/>
  <c r="E28" i="45"/>
  <c r="N21" i="45"/>
  <c r="P21" i="45" s="1"/>
  <c r="N28" i="45"/>
  <c r="P28" i="45" s="1"/>
  <c r="E36" i="46"/>
  <c r="E18" i="46"/>
  <c r="F28" i="45"/>
  <c r="F48" i="45"/>
  <c r="O32" i="46"/>
  <c r="P32" i="46" s="1"/>
  <c r="O24" i="46"/>
  <c r="P24" i="46" s="1"/>
  <c r="D41" i="45"/>
  <c r="D47" i="46"/>
  <c r="F41" i="45"/>
  <c r="D24" i="46"/>
  <c r="D32" i="46"/>
  <c r="D43" i="46"/>
  <c r="O43" i="46"/>
  <c r="P43" i="46" s="1"/>
  <c r="N41" i="45"/>
  <c r="P41" i="45" s="1"/>
  <c r="E47" i="46"/>
  <c r="O47" i="46"/>
  <c r="P47" i="46" s="1"/>
  <c r="D13" i="46"/>
  <c r="F40" i="45"/>
  <c r="D29" i="46"/>
  <c r="O26" i="46"/>
  <c r="P26" i="46" s="1"/>
  <c r="O18" i="46"/>
  <c r="P18" i="46" s="1"/>
  <c r="E26" i="46"/>
  <c r="D21" i="45"/>
  <c r="E40" i="45"/>
  <c r="D40" i="45"/>
  <c r="E29" i="46"/>
  <c r="O55" i="46"/>
  <c r="P55" i="46" s="1"/>
  <c r="G58" i="46"/>
  <c r="G13" i="46"/>
  <c r="D7" i="46"/>
  <c r="G14" i="46"/>
  <c r="G41" i="46"/>
  <c r="D49" i="46"/>
  <c r="G32" i="46"/>
  <c r="G53" i="46"/>
  <c r="G61" i="46"/>
  <c r="G33" i="46"/>
  <c r="G16" i="46"/>
  <c r="E7" i="46"/>
  <c r="G30" i="46"/>
  <c r="O6" i="46"/>
  <c r="P6" i="46" s="1"/>
  <c r="E6" i="46"/>
  <c r="O33" i="46"/>
  <c r="P33" i="46" s="1"/>
  <c r="N44" i="45"/>
  <c r="P44" i="45" s="1"/>
  <c r="F44" i="45"/>
  <c r="G59" i="46"/>
  <c r="D19" i="46"/>
  <c r="D5" i="46"/>
  <c r="E5" i="46"/>
  <c r="N45" i="45"/>
  <c r="P45" i="45" s="1"/>
  <c r="F45" i="45"/>
  <c r="N37" i="45"/>
  <c r="P37" i="45" s="1"/>
  <c r="P29" i="46"/>
  <c r="K9" i="46"/>
  <c r="P42" i="45"/>
  <c r="P5" i="46"/>
  <c r="J27" i="46"/>
  <c r="P29" i="45"/>
  <c r="K37" i="45"/>
  <c r="P49" i="45"/>
  <c r="L37" i="45"/>
  <c r="O27" i="46"/>
  <c r="P27" i="46" s="1"/>
  <c r="M27" i="46"/>
  <c r="D44" i="45"/>
  <c r="G20" i="46"/>
  <c r="P41" i="46"/>
  <c r="P14" i="46"/>
  <c r="E49" i="46"/>
  <c r="K11" i="46"/>
  <c r="M21" i="46"/>
  <c r="D33" i="46"/>
  <c r="F25" i="45"/>
  <c r="N27" i="45"/>
  <c r="P27" i="45" s="1"/>
  <c r="G19" i="46"/>
  <c r="E39" i="46"/>
  <c r="D25" i="45"/>
  <c r="E45" i="45"/>
  <c r="O39" i="46"/>
  <c r="P39" i="46" s="1"/>
  <c r="E33" i="46"/>
  <c r="E25" i="45"/>
  <c r="K25" i="46"/>
  <c r="O25" i="46"/>
  <c r="P25" i="46" s="1"/>
  <c r="J25" i="46"/>
  <c r="P15" i="46"/>
  <c r="P60" i="46"/>
  <c r="P23" i="46"/>
  <c r="P50" i="46"/>
  <c r="K19" i="45"/>
  <c r="J21" i="46"/>
  <c r="K9" i="45"/>
  <c r="P46" i="45"/>
  <c r="P49" i="46"/>
  <c r="P40" i="46"/>
  <c r="P52" i="46"/>
  <c r="K19" i="46"/>
  <c r="J11" i="46"/>
  <c r="L19" i="45"/>
  <c r="O21" i="46"/>
  <c r="P21" i="46" s="1"/>
  <c r="J19" i="46"/>
  <c r="O19" i="46"/>
  <c r="P19" i="46" s="1"/>
  <c r="P24" i="45"/>
  <c r="P38" i="46"/>
  <c r="P17" i="46"/>
  <c r="P53" i="45"/>
  <c r="P35" i="46"/>
  <c r="O53" i="46"/>
  <c r="P53" i="46" s="1"/>
  <c r="P60" i="45"/>
  <c r="P7" i="45"/>
  <c r="P58" i="45"/>
  <c r="P36" i="45"/>
  <c r="P12" i="46"/>
  <c r="P44" i="46"/>
  <c r="O45" i="46"/>
  <c r="P45" i="46" s="1"/>
  <c r="G29" i="46"/>
  <c r="D11" i="46"/>
  <c r="D30" i="46"/>
  <c r="E30" i="46"/>
  <c r="O11" i="46"/>
  <c r="P11" i="46" s="1"/>
  <c r="O30" i="46"/>
  <c r="P30" i="46" s="1"/>
  <c r="E45" i="46"/>
  <c r="E53" i="46"/>
  <c r="E17" i="45"/>
  <c r="D20" i="46"/>
  <c r="O51" i="46"/>
  <c r="P51" i="46" s="1"/>
  <c r="N31" i="45"/>
  <c r="P31" i="45" s="1"/>
  <c r="D35" i="46"/>
  <c r="E31" i="45"/>
  <c r="D38" i="45"/>
  <c r="D19" i="45"/>
  <c r="F31" i="45"/>
  <c r="D51" i="46"/>
  <c r="D35" i="45"/>
  <c r="N19" i="45"/>
  <c r="P19" i="45" s="1"/>
  <c r="D12" i="45"/>
  <c r="N35" i="45"/>
  <c r="P35" i="45" s="1"/>
  <c r="N38" i="45"/>
  <c r="P38" i="45" s="1"/>
  <c r="E38" i="45"/>
  <c r="F12" i="45"/>
  <c r="E35" i="45"/>
  <c r="E35" i="46"/>
  <c r="N52" i="45"/>
  <c r="P52" i="45" s="1"/>
  <c r="N50" i="45"/>
  <c r="P50" i="45" s="1"/>
  <c r="G12" i="46"/>
  <c r="G18" i="46"/>
  <c r="G40" i="46"/>
  <c r="G24" i="46"/>
  <c r="G52" i="46"/>
  <c r="G50" i="46"/>
  <c r="E27" i="45"/>
  <c r="E55" i="46"/>
  <c r="G55" i="46"/>
  <c r="N23" i="45"/>
  <c r="P23" i="45" s="1"/>
  <c r="F23" i="45"/>
  <c r="F27" i="45"/>
  <c r="N8" i="45"/>
  <c r="P8" i="45" s="1"/>
  <c r="E8" i="45"/>
  <c r="D8" i="45"/>
  <c r="G26" i="46"/>
  <c r="D55" i="45"/>
  <c r="E55" i="45"/>
  <c r="N55" i="45"/>
  <c r="P55" i="45" s="1"/>
  <c r="P31" i="46"/>
  <c r="G37" i="46"/>
  <c r="E50" i="45"/>
  <c r="F52" i="45"/>
  <c r="G35" i="46"/>
  <c r="G60" i="46"/>
  <c r="G21" i="46"/>
  <c r="G11" i="46"/>
  <c r="G49" i="46"/>
  <c r="G31" i="46"/>
  <c r="G34" i="46"/>
  <c r="G51" i="46"/>
  <c r="E23" i="45"/>
  <c r="E37" i="46"/>
  <c r="B9" i="45"/>
  <c r="D52" i="45"/>
  <c r="F17" i="45"/>
  <c r="N17" i="45"/>
  <c r="P17" i="45" s="1"/>
  <c r="C9" i="46"/>
  <c r="O9" i="46" s="1"/>
  <c r="G36" i="46"/>
  <c r="G22" i="46"/>
  <c r="G46" i="46"/>
  <c r="O7" i="46"/>
  <c r="P7" i="46" s="1"/>
  <c r="E56" i="45"/>
  <c r="N56" i="45"/>
  <c r="P56" i="45" s="1"/>
  <c r="D56" i="45"/>
  <c r="G43" i="46"/>
  <c r="O37" i="46"/>
  <c r="P37" i="46" s="1"/>
  <c r="G25" i="46"/>
  <c r="G48" i="46"/>
  <c r="D50" i="45"/>
  <c r="E20" i="46"/>
  <c r="G45" i="46"/>
  <c r="G39" i="46"/>
  <c r="F8" i="45"/>
  <c r="G28" i="46"/>
  <c r="G17" i="46"/>
  <c r="P16" i="46"/>
  <c r="P30" i="45"/>
  <c r="P47" i="45"/>
  <c r="P25" i="45"/>
  <c r="P48" i="46"/>
  <c r="P32" i="45"/>
  <c r="P40" i="45"/>
  <c r="P51" i="45"/>
  <c r="P26" i="45"/>
  <c r="P43" i="45"/>
  <c r="P33" i="45"/>
  <c r="P11" i="45"/>
  <c r="P16" i="45"/>
  <c r="P20" i="45"/>
  <c r="P18" i="45"/>
  <c r="F9" i="46"/>
  <c r="F8" i="46"/>
  <c r="G7" i="46"/>
  <c r="G6" i="46"/>
  <c r="G5" i="46"/>
  <c r="G8" i="46"/>
  <c r="P34" i="46"/>
  <c r="P28" i="46"/>
  <c r="M9" i="46"/>
  <c r="M8" i="46"/>
  <c r="L5" i="46"/>
  <c r="L7" i="46"/>
  <c r="L6" i="46"/>
  <c r="N9" i="46"/>
  <c r="J9" i="46"/>
  <c r="L8" i="46"/>
  <c r="L9" i="46"/>
  <c r="P13" i="45"/>
  <c r="L8" i="45"/>
  <c r="M6" i="45"/>
  <c r="M5" i="45"/>
  <c r="M7" i="45"/>
  <c r="M9" i="45"/>
  <c r="M8" i="45"/>
  <c r="N17" i="41"/>
  <c r="N19" i="41"/>
  <c r="I17" i="41"/>
  <c r="J17" i="41" s="1"/>
  <c r="B18" i="32"/>
  <c r="I19" i="41"/>
  <c r="C17" i="41"/>
  <c r="C19" i="41"/>
  <c r="J9" i="45" l="1"/>
  <c r="G9" i="46"/>
  <c r="P9" i="46"/>
  <c r="D9" i="46"/>
  <c r="E9" i="46"/>
  <c r="D9" i="45"/>
  <c r="N9" i="45"/>
  <c r="P9" i="45" s="1"/>
  <c r="F9" i="45"/>
  <c r="E9" i="45"/>
  <c r="K17" i="41"/>
  <c r="O17" i="41"/>
  <c r="P17" i="41" s="1"/>
  <c r="J19" i="41"/>
  <c r="K19" i="41"/>
  <c r="O19" i="41"/>
  <c r="P19" i="41" s="1"/>
  <c r="E19" i="41"/>
  <c r="E17" i="41"/>
  <c r="D17" i="41"/>
  <c r="D19" i="41"/>
  <c r="B25" i="41"/>
  <c r="B12" i="32"/>
  <c r="B29" i="32"/>
  <c r="B40" i="26"/>
  <c r="B22" i="26"/>
  <c r="B11" i="26"/>
  <c r="B34" i="26"/>
  <c r="B21" i="26"/>
  <c r="B23" i="42"/>
  <c r="B20" i="26"/>
  <c r="B48" i="26"/>
  <c r="B39" i="26"/>
  <c r="B51" i="26"/>
  <c r="B23" i="26"/>
  <c r="B12" i="26"/>
  <c r="B41" i="26"/>
  <c r="B25" i="26"/>
  <c r="B27" i="26"/>
  <c r="B43" i="26"/>
  <c r="B24" i="26"/>
  <c r="B16" i="26"/>
  <c r="B57" i="42"/>
  <c r="B49" i="26"/>
  <c r="B45" i="26"/>
  <c r="B29" i="26"/>
  <c r="C22" i="26"/>
  <c r="B25" i="40"/>
  <c r="B11" i="40"/>
  <c r="B61" i="40"/>
  <c r="C29" i="32"/>
  <c r="H55" i="32"/>
  <c r="H22" i="32"/>
  <c r="H11" i="32"/>
  <c r="H20" i="32"/>
  <c r="H35" i="32"/>
  <c r="H36" i="32"/>
  <c r="H43" i="32"/>
  <c r="H61" i="32"/>
  <c r="H59" i="32"/>
  <c r="H21" i="41"/>
  <c r="H40" i="26"/>
  <c r="H22" i="26"/>
  <c r="H19" i="26"/>
  <c r="H20" i="26"/>
  <c r="H23" i="26"/>
  <c r="H12" i="26"/>
  <c r="H27" i="26"/>
  <c r="H42" i="26"/>
  <c r="H45" i="26"/>
  <c r="H29" i="26"/>
  <c r="H6" i="40"/>
  <c r="H55" i="40"/>
  <c r="I22" i="26"/>
  <c r="I11" i="32"/>
  <c r="I20" i="26"/>
  <c r="H47" i="40"/>
  <c r="H46" i="40"/>
  <c r="H39" i="40"/>
  <c r="I12" i="32"/>
  <c r="H38" i="40"/>
  <c r="H44" i="40"/>
  <c r="H43" i="40"/>
  <c r="I26" i="32"/>
  <c r="H61" i="40"/>
  <c r="H57" i="40"/>
  <c r="H59" i="40"/>
  <c r="H21" i="40"/>
  <c r="H60" i="40"/>
  <c r="H42" i="40"/>
  <c r="C32" i="40"/>
  <c r="C28" i="41"/>
  <c r="C23" i="40"/>
  <c r="C48" i="40"/>
  <c r="C25" i="40"/>
  <c r="C26" i="40"/>
  <c r="C31" i="41"/>
  <c r="C11" i="42"/>
  <c r="C16" i="41"/>
  <c r="C15" i="40"/>
  <c r="C14" i="40"/>
  <c r="C40" i="40"/>
  <c r="C19" i="40"/>
  <c r="C50" i="40"/>
  <c r="C21" i="41"/>
  <c r="I6" i="40"/>
  <c r="I7" i="42"/>
  <c r="I55" i="40"/>
  <c r="I30" i="42"/>
  <c r="I28" i="40"/>
  <c r="I13" i="40"/>
  <c r="I29" i="42"/>
  <c r="I34" i="40"/>
  <c r="I24" i="40"/>
  <c r="I25" i="42"/>
  <c r="I47" i="41"/>
  <c r="I46" i="42"/>
  <c r="I39" i="40"/>
  <c r="I51" i="42"/>
  <c r="I38" i="40"/>
  <c r="I44" i="42"/>
  <c r="I41" i="41"/>
  <c r="I20" i="42"/>
  <c r="I43" i="42"/>
  <c r="I22" i="41"/>
  <c r="I35" i="40"/>
  <c r="I18" i="40"/>
  <c r="I61" i="41"/>
  <c r="I57" i="42"/>
  <c r="I58" i="40"/>
  <c r="I59" i="41"/>
  <c r="I56" i="41"/>
  <c r="I45" i="40"/>
  <c r="I21" i="41"/>
  <c r="I42" i="41"/>
  <c r="I5" i="42"/>
  <c r="I37" i="40"/>
  <c r="I23" i="40"/>
  <c r="I26" i="41"/>
  <c r="I11" i="41"/>
  <c r="I27" i="42"/>
  <c r="I15" i="42"/>
  <c r="I40" i="42"/>
  <c r="I49" i="42"/>
  <c r="H31" i="26"/>
  <c r="H33" i="26"/>
  <c r="H21" i="26"/>
  <c r="H46" i="26"/>
  <c r="H30" i="26"/>
  <c r="H14" i="26"/>
  <c r="H17" i="26"/>
  <c r="H52" i="26"/>
  <c r="H12" i="32"/>
  <c r="C8" i="41"/>
  <c r="C34" i="40"/>
  <c r="C39" i="42"/>
  <c r="C41" i="40"/>
  <c r="C35" i="42"/>
  <c r="C57" i="42"/>
  <c r="C56" i="42"/>
  <c r="B55" i="40"/>
  <c r="B57" i="40"/>
  <c r="B5" i="41"/>
  <c r="B28" i="41"/>
  <c r="H58" i="40"/>
  <c r="H56" i="40"/>
  <c r="H53" i="40"/>
  <c r="H50" i="40"/>
  <c r="H52" i="40"/>
  <c r="H49" i="40"/>
  <c r="H51" i="40"/>
  <c r="H48" i="40"/>
  <c r="H45" i="40"/>
  <c r="H40" i="40"/>
  <c r="H41" i="40"/>
  <c r="H37" i="40"/>
  <c r="H36" i="40"/>
  <c r="H35" i="40"/>
  <c r="H34" i="40"/>
  <c r="H32" i="40"/>
  <c r="H33" i="40"/>
  <c r="H31" i="40"/>
  <c r="H30" i="40"/>
  <c r="H29" i="40"/>
  <c r="H20" i="40"/>
  <c r="H26" i="40"/>
  <c r="H22" i="40"/>
  <c r="H27" i="40"/>
  <c r="H24" i="40"/>
  <c r="H18" i="40"/>
  <c r="H23" i="40"/>
  <c r="H19" i="40"/>
  <c r="H17" i="40"/>
  <c r="H16" i="40"/>
  <c r="H14" i="40"/>
  <c r="H15" i="40"/>
  <c r="H13" i="40"/>
  <c r="H12" i="40"/>
  <c r="H8" i="40"/>
  <c r="H7" i="40"/>
  <c r="H5" i="40"/>
  <c r="I60" i="40"/>
  <c r="I57" i="40"/>
  <c r="I53" i="40"/>
  <c r="I50" i="40"/>
  <c r="I52" i="40"/>
  <c r="I48" i="40"/>
  <c r="I46" i="40"/>
  <c r="I41" i="40"/>
  <c r="I36" i="40"/>
  <c r="I32" i="40"/>
  <c r="I33" i="40"/>
  <c r="I31" i="40"/>
  <c r="I29" i="40"/>
  <c r="I26" i="40"/>
  <c r="I19" i="40"/>
  <c r="I17" i="40"/>
  <c r="I16" i="40"/>
  <c r="I14" i="40"/>
  <c r="I12" i="40"/>
  <c r="I8" i="40"/>
  <c r="I60" i="42"/>
  <c r="I55" i="42"/>
  <c r="I53" i="42"/>
  <c r="I50" i="42"/>
  <c r="I52" i="42"/>
  <c r="I48" i="42"/>
  <c r="I47" i="42"/>
  <c r="I41" i="42"/>
  <c r="I39" i="42"/>
  <c r="I36" i="42"/>
  <c r="I38" i="42"/>
  <c r="I32" i="42"/>
  <c r="I33" i="42"/>
  <c r="I31" i="42"/>
  <c r="I19" i="42"/>
  <c r="I17" i="42"/>
  <c r="I16" i="42"/>
  <c r="I14" i="42"/>
  <c r="I12" i="42"/>
  <c r="I8" i="42"/>
  <c r="I6" i="42"/>
  <c r="C61" i="40"/>
  <c r="C60" i="40"/>
  <c r="C59" i="40"/>
  <c r="C58" i="40"/>
  <c r="C55" i="40"/>
  <c r="B60" i="40"/>
  <c r="B59" i="40"/>
  <c r="B58" i="40"/>
  <c r="B56" i="40"/>
  <c r="B12" i="40"/>
  <c r="C12" i="40"/>
  <c r="B13" i="40"/>
  <c r="C13" i="40"/>
  <c r="B15" i="40"/>
  <c r="B14" i="40"/>
  <c r="B16" i="40"/>
  <c r="B17" i="40"/>
  <c r="C17" i="40"/>
  <c r="B19" i="40"/>
  <c r="B23" i="40"/>
  <c r="B18" i="40"/>
  <c r="C18" i="40"/>
  <c r="B24" i="40"/>
  <c r="C24" i="40"/>
  <c r="B27" i="40"/>
  <c r="C27" i="40"/>
  <c r="B22" i="40"/>
  <c r="C22" i="40"/>
  <c r="B26" i="40"/>
  <c r="B20" i="40"/>
  <c r="C20" i="40"/>
  <c r="B29" i="40"/>
  <c r="C29" i="40"/>
  <c r="B30" i="40"/>
  <c r="C30" i="40"/>
  <c r="B31" i="40"/>
  <c r="B33" i="40"/>
  <c r="C33" i="40"/>
  <c r="B32" i="40"/>
  <c r="B34" i="40"/>
  <c r="B35" i="40"/>
  <c r="B38" i="40"/>
  <c r="C38" i="40"/>
  <c r="B36" i="40"/>
  <c r="C36" i="40"/>
  <c r="B37" i="40"/>
  <c r="C37" i="40"/>
  <c r="B44" i="40"/>
  <c r="C44" i="40"/>
  <c r="B39" i="40"/>
  <c r="B41" i="40"/>
  <c r="B40" i="40"/>
  <c r="B43" i="40"/>
  <c r="C43" i="40"/>
  <c r="B47" i="40"/>
  <c r="C47" i="40"/>
  <c r="B45" i="40"/>
  <c r="C45" i="40"/>
  <c r="B46" i="40"/>
  <c r="C46" i="40"/>
  <c r="B48" i="40"/>
  <c r="B51" i="40"/>
  <c r="C51" i="40"/>
  <c r="B42" i="40"/>
  <c r="C42" i="40"/>
  <c r="B49" i="40"/>
  <c r="C49" i="40"/>
  <c r="B52" i="40"/>
  <c r="C52" i="40"/>
  <c r="B50" i="40"/>
  <c r="B53" i="40"/>
  <c r="C53" i="40"/>
  <c r="B6" i="40"/>
  <c r="C6" i="40"/>
  <c r="B7" i="40"/>
  <c r="C7" i="40"/>
  <c r="B5" i="40"/>
  <c r="C5" i="40"/>
  <c r="C61" i="42"/>
  <c r="C60" i="42"/>
  <c r="C59" i="42"/>
  <c r="C58" i="42"/>
  <c r="C55" i="42"/>
  <c r="C12" i="42"/>
  <c r="C13" i="42"/>
  <c r="C15" i="42"/>
  <c r="C14" i="42"/>
  <c r="C16" i="42"/>
  <c r="C17" i="42"/>
  <c r="C23" i="42"/>
  <c r="C18" i="42"/>
  <c r="C24" i="42"/>
  <c r="C27" i="42"/>
  <c r="C22" i="42"/>
  <c r="C26" i="42"/>
  <c r="C20" i="42"/>
  <c r="C29" i="42"/>
  <c r="C30" i="42"/>
  <c r="C33" i="42"/>
  <c r="C34" i="42"/>
  <c r="C38" i="42"/>
  <c r="C36" i="42"/>
  <c r="C37" i="42"/>
  <c r="C44" i="42"/>
  <c r="C43" i="42"/>
  <c r="C47" i="42"/>
  <c r="C45" i="42"/>
  <c r="C46" i="42"/>
  <c r="C51" i="42"/>
  <c r="C42" i="42"/>
  <c r="C49" i="42"/>
  <c r="C52" i="42"/>
  <c r="C53" i="42"/>
  <c r="C6" i="42"/>
  <c r="C7" i="42"/>
  <c r="C5" i="42"/>
  <c r="I60" i="41"/>
  <c r="I55" i="41"/>
  <c r="I25" i="41"/>
  <c r="I31" i="41"/>
  <c r="I33" i="41"/>
  <c r="I32" i="41"/>
  <c r="I34" i="41"/>
  <c r="I35" i="41"/>
  <c r="I36" i="41"/>
  <c r="I43" i="41"/>
  <c r="I46" i="41"/>
  <c r="I48" i="41"/>
  <c r="I52" i="41"/>
  <c r="I50" i="41"/>
  <c r="I53" i="41"/>
  <c r="I12" i="41"/>
  <c r="I13" i="41"/>
  <c r="I14" i="41"/>
  <c r="I16" i="41"/>
  <c r="C58" i="41"/>
  <c r="C61" i="41"/>
  <c r="C60" i="41"/>
  <c r="C59" i="41"/>
  <c r="C56" i="41"/>
  <c r="C55" i="41"/>
  <c r="C38" i="41"/>
  <c r="C36" i="41"/>
  <c r="C37" i="41"/>
  <c r="C44" i="41"/>
  <c r="C40" i="41"/>
  <c r="C43" i="41"/>
  <c r="C47" i="41"/>
  <c r="C45" i="41"/>
  <c r="C46" i="41"/>
  <c r="C51" i="41"/>
  <c r="C42" i="41"/>
  <c r="C49" i="41"/>
  <c r="C52" i="41"/>
  <c r="C50" i="41"/>
  <c r="C53" i="41"/>
  <c r="C30" i="41"/>
  <c r="C33" i="41"/>
  <c r="C24" i="41"/>
  <c r="C27" i="41"/>
  <c r="C22" i="41"/>
  <c r="C26" i="41"/>
  <c r="C20" i="41"/>
  <c r="C29" i="41"/>
  <c r="C18" i="41"/>
  <c r="C23" i="41"/>
  <c r="C14" i="41"/>
  <c r="C15" i="41"/>
  <c r="C13" i="41"/>
  <c r="C12" i="41"/>
  <c r="I8" i="41"/>
  <c r="I6" i="41"/>
  <c r="C7" i="41"/>
  <c r="G19" i="41" s="1"/>
  <c r="C6" i="41"/>
  <c r="C5" i="41"/>
  <c r="B33" i="26"/>
  <c r="B46" i="26"/>
  <c r="B30" i="26"/>
  <c r="B14" i="26"/>
  <c r="B17" i="26"/>
  <c r="B52" i="26"/>
  <c r="H57" i="42"/>
  <c r="B56" i="42"/>
  <c r="H55" i="42"/>
  <c r="H39" i="42"/>
  <c r="H34" i="42"/>
  <c r="B29" i="42"/>
  <c r="B22" i="42"/>
  <c r="H24" i="42"/>
  <c r="G8" i="42" a="1"/>
  <c r="B8" i="42"/>
  <c r="F8" i="42" s="1" a="1"/>
  <c r="B6" i="42"/>
  <c r="L5" i="42" a="1"/>
  <c r="G5" i="42" a="1"/>
  <c r="B60" i="41"/>
  <c r="H56" i="41"/>
  <c r="H53" i="41"/>
  <c r="B52" i="41"/>
  <c r="H48" i="41"/>
  <c r="B40" i="41"/>
  <c r="H38" i="41"/>
  <c r="B35" i="41"/>
  <c r="B34" i="41"/>
  <c r="B32" i="41"/>
  <c r="H18" i="41"/>
  <c r="B16" i="41"/>
  <c r="H15" i="41"/>
  <c r="B15" i="41"/>
  <c r="B12" i="41"/>
  <c r="L5" i="41" a="1"/>
  <c r="L5" i="40" a="1"/>
  <c r="G5" i="40" a="1"/>
  <c r="F5" i="40" a="1"/>
  <c r="H47" i="32"/>
  <c r="H60" i="32"/>
  <c r="H52" i="32"/>
  <c r="H45" i="32"/>
  <c r="H49" i="32"/>
  <c r="H56" i="32"/>
  <c r="H50" i="32"/>
  <c r="H18" i="32"/>
  <c r="H42" i="32"/>
  <c r="H58" i="32"/>
  <c r="H57" i="32"/>
  <c r="H53" i="32"/>
  <c r="H17" i="32"/>
  <c r="H16" i="32"/>
  <c r="H24" i="32"/>
  <c r="H38" i="32"/>
  <c r="H26" i="32"/>
  <c r="H32" i="32"/>
  <c r="H14" i="32"/>
  <c r="H27" i="32"/>
  <c r="H25" i="32"/>
  <c r="H41" i="32"/>
  <c r="H37" i="32"/>
  <c r="H30" i="32"/>
  <c r="H23" i="32"/>
  <c r="H51" i="32"/>
  <c r="H39" i="32"/>
  <c r="H44" i="32"/>
  <c r="H13" i="32"/>
  <c r="H48" i="32"/>
  <c r="H46" i="32"/>
  <c r="H19" i="32"/>
  <c r="H21" i="32"/>
  <c r="H34" i="32"/>
  <c r="H28" i="32"/>
  <c r="H15" i="32"/>
  <c r="H33" i="32"/>
  <c r="H40" i="32"/>
  <c r="H31" i="32"/>
  <c r="H8" i="32"/>
  <c r="H7" i="32"/>
  <c r="H6" i="32"/>
  <c r="H5" i="32"/>
  <c r="B47" i="32"/>
  <c r="B60" i="32"/>
  <c r="B52" i="32"/>
  <c r="B45" i="32"/>
  <c r="B49" i="32"/>
  <c r="B56" i="32"/>
  <c r="B50" i="32"/>
  <c r="B59" i="32"/>
  <c r="B42" i="32"/>
  <c r="B58" i="32"/>
  <c r="B57" i="32"/>
  <c r="B53" i="32"/>
  <c r="B61" i="32"/>
  <c r="B17" i="32"/>
  <c r="B16" i="32"/>
  <c r="B24" i="32"/>
  <c r="B38" i="32"/>
  <c r="B26" i="32"/>
  <c r="B32" i="32"/>
  <c r="B43" i="32"/>
  <c r="B14" i="32"/>
  <c r="B27" i="32"/>
  <c r="B25" i="32"/>
  <c r="B41" i="32"/>
  <c r="B36" i="32"/>
  <c r="B37" i="32"/>
  <c r="B35" i="32"/>
  <c r="B30" i="32"/>
  <c r="B23" i="32"/>
  <c r="B51" i="32"/>
  <c r="B39" i="32"/>
  <c r="B44" i="32"/>
  <c r="B13" i="32"/>
  <c r="B48" i="32"/>
  <c r="B46" i="32"/>
  <c r="B19" i="32"/>
  <c r="B21" i="32"/>
  <c r="B34" i="32"/>
  <c r="B28" i="32"/>
  <c r="B15" i="32"/>
  <c r="B11" i="32"/>
  <c r="B33" i="32"/>
  <c r="B40" i="32"/>
  <c r="B31" i="32"/>
  <c r="B8" i="32"/>
  <c r="B55" i="32"/>
  <c r="B7" i="32"/>
  <c r="B6" i="32"/>
  <c r="B5" i="32"/>
  <c r="F5" i="32" s="1"/>
  <c r="M5" i="32" a="1"/>
  <c r="F5" i="32" a="1"/>
  <c r="I6" i="32"/>
  <c r="I7" i="32"/>
  <c r="I55" i="32"/>
  <c r="I8" i="32"/>
  <c r="I31" i="32"/>
  <c r="I40" i="26"/>
  <c r="I33" i="32"/>
  <c r="I15" i="32"/>
  <c r="I28" i="26"/>
  <c r="I34" i="32"/>
  <c r="M34" i="32" s="1"/>
  <c r="I21" i="26"/>
  <c r="I19" i="26"/>
  <c r="I46" i="32"/>
  <c r="I13" i="32"/>
  <c r="I39" i="32"/>
  <c r="I51" i="32"/>
  <c r="I23" i="32"/>
  <c r="I30" i="26"/>
  <c r="I37" i="32"/>
  <c r="I36" i="32"/>
  <c r="I41" i="26"/>
  <c r="I25" i="32"/>
  <c r="I27" i="32"/>
  <c r="I14" i="26"/>
  <c r="I32" i="32"/>
  <c r="I38" i="26"/>
  <c r="I24" i="32"/>
  <c r="I16" i="26"/>
  <c r="I17" i="32"/>
  <c r="I53" i="32"/>
  <c r="I57" i="32"/>
  <c r="I58" i="32"/>
  <c r="I42" i="32"/>
  <c r="I18" i="32"/>
  <c r="I50" i="26"/>
  <c r="I56" i="32"/>
  <c r="I49" i="32"/>
  <c r="I45" i="26"/>
  <c r="I52" i="32"/>
  <c r="I60" i="32"/>
  <c r="I5" i="32"/>
  <c r="M5" i="32" s="1"/>
  <c r="C6" i="32"/>
  <c r="C7" i="32"/>
  <c r="C55" i="32"/>
  <c r="C8" i="32"/>
  <c r="C31" i="32"/>
  <c r="C40" i="32"/>
  <c r="C33" i="32"/>
  <c r="C11" i="32"/>
  <c r="C15" i="32"/>
  <c r="C28" i="32"/>
  <c r="C34" i="26"/>
  <c r="C21" i="26"/>
  <c r="C19" i="32"/>
  <c r="C46" i="32"/>
  <c r="C48" i="32"/>
  <c r="C13" i="32"/>
  <c r="C44" i="32"/>
  <c r="C39" i="32"/>
  <c r="C51" i="32"/>
  <c r="C23" i="26"/>
  <c r="C30" i="32"/>
  <c r="C35" i="26"/>
  <c r="C37" i="32"/>
  <c r="C36" i="32"/>
  <c r="C41" i="32"/>
  <c r="C25" i="32"/>
  <c r="C27" i="26"/>
  <c r="C14" i="26"/>
  <c r="C43" i="26"/>
  <c r="C32" i="32"/>
  <c r="C26" i="32"/>
  <c r="C38" i="32"/>
  <c r="C24" i="26"/>
  <c r="C16" i="26"/>
  <c r="C17" i="32"/>
  <c r="C61" i="32"/>
  <c r="C53" i="32"/>
  <c r="C57" i="32"/>
  <c r="C58" i="32"/>
  <c r="C42" i="32"/>
  <c r="C18" i="32"/>
  <c r="C59" i="32"/>
  <c r="C50" i="32"/>
  <c r="G50" i="32" s="1"/>
  <c r="C56" i="32"/>
  <c r="C49" i="32"/>
  <c r="C45" i="26"/>
  <c r="C52" i="26"/>
  <c r="C60" i="32"/>
  <c r="C47" i="26"/>
  <c r="C5" i="32"/>
  <c r="H6" i="42"/>
  <c r="H11" i="26"/>
  <c r="H15" i="26"/>
  <c r="H28" i="26"/>
  <c r="H34" i="26"/>
  <c r="H48" i="26"/>
  <c r="H13" i="26"/>
  <c r="H44" i="26"/>
  <c r="H39" i="26"/>
  <c r="H51" i="26"/>
  <c r="H35" i="26"/>
  <c r="H37" i="26"/>
  <c r="H36" i="26"/>
  <c r="H41" i="26"/>
  <c r="H25" i="26"/>
  <c r="H43" i="26"/>
  <c r="H32" i="26"/>
  <c r="H26" i="26"/>
  <c r="H38" i="26"/>
  <c r="H24" i="26"/>
  <c r="H16" i="26"/>
  <c r="H61" i="42"/>
  <c r="H53" i="26"/>
  <c r="H58" i="42"/>
  <c r="H18" i="26"/>
  <c r="H50" i="26"/>
  <c r="H56" i="42"/>
  <c r="H49" i="26"/>
  <c r="H47" i="26"/>
  <c r="B31" i="26"/>
  <c r="B15" i="26"/>
  <c r="B28" i="26"/>
  <c r="B13" i="26"/>
  <c r="B44" i="26"/>
  <c r="B35" i="26"/>
  <c r="B37" i="26"/>
  <c r="B36" i="26"/>
  <c r="B32" i="26"/>
  <c r="B26" i="26"/>
  <c r="B38" i="26"/>
  <c r="B53" i="26"/>
  <c r="B42" i="26"/>
  <c r="B18" i="26"/>
  <c r="B50" i="26"/>
  <c r="B47" i="26"/>
  <c r="E8" i="40" l="1"/>
  <c r="C9" i="40"/>
  <c r="G12" i="40"/>
  <c r="D6" i="40"/>
  <c r="E6" i="40"/>
  <c r="B9" i="40"/>
  <c r="E7" i="40"/>
  <c r="D7" i="40"/>
  <c r="D5" i="40"/>
  <c r="E5" i="40"/>
  <c r="M32" i="32"/>
  <c r="M60" i="32"/>
  <c r="M57" i="32"/>
  <c r="M39" i="32"/>
  <c r="M53" i="32"/>
  <c r="M56" i="32"/>
  <c r="G17" i="41"/>
  <c r="G32" i="32"/>
  <c r="G60" i="32"/>
  <c r="G53" i="32"/>
  <c r="G13" i="32"/>
  <c r="M13" i="32"/>
  <c r="M37" i="32"/>
  <c r="M15" i="32"/>
  <c r="L55" i="32"/>
  <c r="L33" i="32"/>
  <c r="I44" i="40"/>
  <c r="I51" i="41"/>
  <c r="O51" i="41" s="1"/>
  <c r="I59" i="42"/>
  <c r="M59" i="42" s="1"/>
  <c r="I56" i="40"/>
  <c r="K56" i="40" s="1"/>
  <c r="I59" i="40"/>
  <c r="J59" i="40" s="1"/>
  <c r="I44" i="32"/>
  <c r="K44" i="32" s="1"/>
  <c r="I48" i="26"/>
  <c r="I47" i="26"/>
  <c r="I35" i="32"/>
  <c r="M35" i="32" s="1"/>
  <c r="L34" i="32"/>
  <c r="D6" i="32"/>
  <c r="E7" i="32"/>
  <c r="I57" i="41"/>
  <c r="I34" i="42"/>
  <c r="K34" i="42" s="1"/>
  <c r="I42" i="40"/>
  <c r="I58" i="42"/>
  <c r="J58" i="42" s="1"/>
  <c r="I56" i="42"/>
  <c r="M56" i="42" s="1"/>
  <c r="I35" i="42"/>
  <c r="I39" i="41"/>
  <c r="I42" i="42"/>
  <c r="O42" i="42" s="1"/>
  <c r="I22" i="40"/>
  <c r="O22" i="40" s="1"/>
  <c r="I5" i="40"/>
  <c r="O5" i="40" s="1"/>
  <c r="I5" i="41"/>
  <c r="O5" i="41" s="1"/>
  <c r="I30" i="41"/>
  <c r="O30" i="41" s="1"/>
  <c r="I44" i="41"/>
  <c r="O44" i="41" s="1"/>
  <c r="I29" i="41"/>
  <c r="I22" i="42"/>
  <c r="M22" i="42" s="1"/>
  <c r="I7" i="40"/>
  <c r="M35" i="40" s="1"/>
  <c r="I7" i="41"/>
  <c r="M46" i="41" s="1"/>
  <c r="I20" i="40"/>
  <c r="K20" i="40" s="1"/>
  <c r="C40" i="42"/>
  <c r="G40" i="42" s="1"/>
  <c r="I43" i="26"/>
  <c r="I59" i="32"/>
  <c r="K59" i="32" s="1"/>
  <c r="I61" i="32"/>
  <c r="O61" i="32" s="1"/>
  <c r="B26" i="42"/>
  <c r="E26" i="42" s="1"/>
  <c r="B19" i="26"/>
  <c r="L31" i="32"/>
  <c r="L41" i="32"/>
  <c r="H28" i="40"/>
  <c r="C50" i="42"/>
  <c r="O50" i="42" s="1"/>
  <c r="C32" i="42"/>
  <c r="C31" i="40"/>
  <c r="G31" i="40" s="1"/>
  <c r="C16" i="40"/>
  <c r="O16" i="40" s="1"/>
  <c r="C32" i="41"/>
  <c r="O32" i="41" s="1"/>
  <c r="C31" i="42"/>
  <c r="C11" i="41"/>
  <c r="C48" i="41"/>
  <c r="O48" i="41" s="1"/>
  <c r="C19" i="42"/>
  <c r="C48" i="42"/>
  <c r="O48" i="42" s="1"/>
  <c r="E59" i="40"/>
  <c r="I61" i="42"/>
  <c r="K61" i="42" s="1"/>
  <c r="I47" i="40"/>
  <c r="M47" i="40" s="1"/>
  <c r="I61" i="40"/>
  <c r="K61" i="40" s="1"/>
  <c r="I13" i="42"/>
  <c r="M13" i="42" s="1"/>
  <c r="I43" i="40"/>
  <c r="J43" i="40" s="1"/>
  <c r="I38" i="41"/>
  <c r="K38" i="41" s="1"/>
  <c r="I20" i="41"/>
  <c r="I58" i="41"/>
  <c r="I18" i="42"/>
  <c r="M18" i="42" s="1"/>
  <c r="I51" i="40"/>
  <c r="M51" i="40" s="1"/>
  <c r="I45" i="41"/>
  <c r="O45" i="41" s="1"/>
  <c r="I24" i="42"/>
  <c r="J24" i="42" s="1"/>
  <c r="I30" i="40"/>
  <c r="I24" i="41"/>
  <c r="O24" i="41" s="1"/>
  <c r="I45" i="42"/>
  <c r="M45" i="42" s="1"/>
  <c r="I18" i="41"/>
  <c r="K18" i="41" s="1"/>
  <c r="I15" i="41"/>
  <c r="K15" i="41" s="1"/>
  <c r="C41" i="41"/>
  <c r="G41" i="41" s="1"/>
  <c r="C39" i="41"/>
  <c r="C39" i="40"/>
  <c r="I49" i="41"/>
  <c r="O49" i="41" s="1"/>
  <c r="I40" i="41"/>
  <c r="I26" i="42"/>
  <c r="M26" i="42" s="1"/>
  <c r="I15" i="40"/>
  <c r="O15" i="40" s="1"/>
  <c r="I27" i="40"/>
  <c r="I27" i="41"/>
  <c r="O27" i="41" s="1"/>
  <c r="I40" i="40"/>
  <c r="I49" i="40"/>
  <c r="I23" i="42"/>
  <c r="I37" i="42"/>
  <c r="M37" i="42" s="1"/>
  <c r="I37" i="41"/>
  <c r="I23" i="41"/>
  <c r="C41" i="42"/>
  <c r="O41" i="42" s="1"/>
  <c r="C35" i="41"/>
  <c r="O35" i="41" s="1"/>
  <c r="C35" i="40"/>
  <c r="O35" i="40" s="1"/>
  <c r="C56" i="40"/>
  <c r="G56" i="40" s="1"/>
  <c r="C34" i="41"/>
  <c r="D34" i="41" s="1"/>
  <c r="C57" i="40"/>
  <c r="O57" i="40" s="1"/>
  <c r="C57" i="41"/>
  <c r="C21" i="42"/>
  <c r="I28" i="42"/>
  <c r="I11" i="40"/>
  <c r="I25" i="40"/>
  <c r="I28" i="41"/>
  <c r="I11" i="42"/>
  <c r="M11" i="42" s="1"/>
  <c r="I21" i="40"/>
  <c r="K21" i="40" s="1"/>
  <c r="I21" i="42"/>
  <c r="M21" i="42" s="1"/>
  <c r="H11" i="40"/>
  <c r="N11" i="40" s="1"/>
  <c r="I29" i="32"/>
  <c r="M29" i="32" s="1"/>
  <c r="H25" i="40"/>
  <c r="N25" i="40" s="1"/>
  <c r="L39" i="32"/>
  <c r="L21" i="32"/>
  <c r="L40" i="32"/>
  <c r="L46" i="32"/>
  <c r="L57" i="32"/>
  <c r="C25" i="41"/>
  <c r="G25" i="41" s="1"/>
  <c r="C25" i="42"/>
  <c r="C11" i="40"/>
  <c r="D11" i="40" s="1"/>
  <c r="C21" i="40"/>
  <c r="G21" i="40" s="1"/>
  <c r="C28" i="42"/>
  <c r="C28" i="40"/>
  <c r="G28" i="40" s="1"/>
  <c r="G58" i="32"/>
  <c r="G37" i="32"/>
  <c r="B21" i="40"/>
  <c r="C20" i="32"/>
  <c r="G20" i="32" s="1"/>
  <c r="B28" i="40"/>
  <c r="G15" i="32"/>
  <c r="F44" i="32"/>
  <c r="F28" i="32"/>
  <c r="F55" i="32"/>
  <c r="F61" i="32"/>
  <c r="B20" i="32"/>
  <c r="B22" i="32"/>
  <c r="F22" i="32" s="1"/>
  <c r="F26" i="32"/>
  <c r="F36" i="32"/>
  <c r="F59" i="32"/>
  <c r="F47" i="32"/>
  <c r="C12" i="26"/>
  <c r="L60" i="32"/>
  <c r="H29" i="32"/>
  <c r="N29" i="32" s="1"/>
  <c r="L51" i="32"/>
  <c r="L25" i="32"/>
  <c r="L19" i="32"/>
  <c r="L23" i="32"/>
  <c r="L27" i="32"/>
  <c r="L56" i="32"/>
  <c r="M26" i="32"/>
  <c r="M36" i="32"/>
  <c r="M55" i="32"/>
  <c r="M14" i="42"/>
  <c r="M39" i="42"/>
  <c r="M57" i="42"/>
  <c r="M11" i="32"/>
  <c r="M12" i="32"/>
  <c r="I15" i="26"/>
  <c r="O6" i="41"/>
  <c r="M30" i="42"/>
  <c r="M52" i="32"/>
  <c r="M18" i="32"/>
  <c r="M17" i="32"/>
  <c r="M46" i="32"/>
  <c r="M33" i="32"/>
  <c r="O23" i="40"/>
  <c r="J41" i="40"/>
  <c r="J58" i="40"/>
  <c r="O22" i="41"/>
  <c r="K56" i="41"/>
  <c r="M31" i="42"/>
  <c r="M36" i="42"/>
  <c r="M40" i="42"/>
  <c r="M27" i="32"/>
  <c r="M23" i="32"/>
  <c r="O48" i="40"/>
  <c r="M17" i="42"/>
  <c r="M43" i="42"/>
  <c r="K55" i="42"/>
  <c r="M60" i="42"/>
  <c r="M19" i="42"/>
  <c r="M42" i="32"/>
  <c r="J55" i="40"/>
  <c r="M49" i="32"/>
  <c r="M58" i="32"/>
  <c r="M24" i="32"/>
  <c r="M25" i="32"/>
  <c r="M51" i="32"/>
  <c r="M31" i="32"/>
  <c r="O37" i="40"/>
  <c r="J60" i="40"/>
  <c r="J48" i="41"/>
  <c r="M20" i="42"/>
  <c r="M32" i="42"/>
  <c r="M44" i="42"/>
  <c r="O49" i="42"/>
  <c r="J57" i="40"/>
  <c r="L5" i="40"/>
  <c r="L18" i="40"/>
  <c r="K31" i="40"/>
  <c r="L42" i="40"/>
  <c r="H8" i="42"/>
  <c r="N8" i="42" s="1"/>
  <c r="H19" i="42"/>
  <c r="H49" i="42"/>
  <c r="K49" i="42" s="1"/>
  <c r="H59" i="42"/>
  <c r="K14" i="40"/>
  <c r="L17" i="40"/>
  <c r="N6" i="42"/>
  <c r="H15" i="42"/>
  <c r="H16" i="42"/>
  <c r="H28" i="42"/>
  <c r="H26" i="42"/>
  <c r="H29" i="42"/>
  <c r="H31" i="42"/>
  <c r="H36" i="42"/>
  <c r="J36" i="42" s="1"/>
  <c r="H40" i="42"/>
  <c r="H46" i="42"/>
  <c r="H51" i="42"/>
  <c r="J51" i="42" s="1"/>
  <c r="J24" i="40"/>
  <c r="L44" i="40"/>
  <c r="L49" i="40"/>
  <c r="J53" i="40"/>
  <c r="H11" i="42"/>
  <c r="H23" i="42"/>
  <c r="N23" i="42" s="1"/>
  <c r="H21" i="42"/>
  <c r="H37" i="42"/>
  <c r="K39" i="42"/>
  <c r="H43" i="42"/>
  <c r="H52" i="42"/>
  <c r="K57" i="42"/>
  <c r="K38" i="40"/>
  <c r="L19" i="40"/>
  <c r="K36" i="40"/>
  <c r="K45" i="40"/>
  <c r="H7" i="42"/>
  <c r="L39" i="42" s="1"/>
  <c r="H33" i="42"/>
  <c r="J33" i="42" s="1"/>
  <c r="H42" i="42"/>
  <c r="J55" i="42"/>
  <c r="H60" i="42"/>
  <c r="J60" i="42" s="1"/>
  <c r="N6" i="40"/>
  <c r="L22" i="40"/>
  <c r="J52" i="40"/>
  <c r="H12" i="42"/>
  <c r="H14" i="42"/>
  <c r="H17" i="42"/>
  <c r="K17" i="42" s="1"/>
  <c r="H25" i="42"/>
  <c r="J25" i="42" s="1"/>
  <c r="H22" i="42"/>
  <c r="H20" i="42"/>
  <c r="H30" i="42"/>
  <c r="H35" i="42"/>
  <c r="H41" i="42"/>
  <c r="J41" i="42" s="1"/>
  <c r="H47" i="42"/>
  <c r="J47" i="42" s="1"/>
  <c r="H48" i="42"/>
  <c r="K48" i="42" s="1"/>
  <c r="H50" i="42"/>
  <c r="N44" i="40"/>
  <c r="J35" i="40"/>
  <c r="J46" i="40"/>
  <c r="H5" i="42"/>
  <c r="L5" i="42" s="1"/>
  <c r="H27" i="42"/>
  <c r="N15" i="40"/>
  <c r="K29" i="40"/>
  <c r="K35" i="40"/>
  <c r="J37" i="40"/>
  <c r="H13" i="42"/>
  <c r="H18" i="42"/>
  <c r="H32" i="42"/>
  <c r="H38" i="42"/>
  <c r="K38" i="42" s="1"/>
  <c r="H44" i="42"/>
  <c r="H45" i="42"/>
  <c r="H53" i="42"/>
  <c r="K53" i="42" s="1"/>
  <c r="H27" i="41"/>
  <c r="H22" i="41"/>
  <c r="K22" i="41" s="1"/>
  <c r="H31" i="41"/>
  <c r="H45" i="41"/>
  <c r="H49" i="41"/>
  <c r="J56" i="41"/>
  <c r="L24" i="32"/>
  <c r="L58" i="32"/>
  <c r="L49" i="32"/>
  <c r="H5" i="41"/>
  <c r="H7" i="41"/>
  <c r="H12" i="41"/>
  <c r="N12" i="41" s="1"/>
  <c r="H16" i="41"/>
  <c r="N16" i="41" s="1"/>
  <c r="H34" i="41"/>
  <c r="N34" i="41" s="1"/>
  <c r="H36" i="41"/>
  <c r="J36" i="41" s="1"/>
  <c r="H44" i="41"/>
  <c r="H40" i="41"/>
  <c r="N40" i="41" s="1"/>
  <c r="H60" i="41"/>
  <c r="N60" i="41" s="1"/>
  <c r="L16" i="32"/>
  <c r="L42" i="32"/>
  <c r="L45" i="32"/>
  <c r="H23" i="41"/>
  <c r="H26" i="41"/>
  <c r="H57" i="41"/>
  <c r="L30" i="32"/>
  <c r="H13" i="41"/>
  <c r="H24" i="41"/>
  <c r="H33" i="41"/>
  <c r="H43" i="41"/>
  <c r="H46" i="41"/>
  <c r="H51" i="41"/>
  <c r="H52" i="41"/>
  <c r="N52" i="41" s="1"/>
  <c r="H55" i="41"/>
  <c r="H61" i="41"/>
  <c r="J61" i="41" s="1"/>
  <c r="L12" i="32"/>
  <c r="H8" i="41"/>
  <c r="H20" i="41"/>
  <c r="H30" i="41"/>
  <c r="H37" i="41"/>
  <c r="H39" i="41"/>
  <c r="H58" i="41"/>
  <c r="L61" i="32"/>
  <c r="L59" i="32"/>
  <c r="H6" i="41"/>
  <c r="H14" i="41"/>
  <c r="H25" i="41"/>
  <c r="K25" i="41" s="1"/>
  <c r="H28" i="41"/>
  <c r="H35" i="41"/>
  <c r="H42" i="41"/>
  <c r="J42" i="41" s="1"/>
  <c r="H50" i="41"/>
  <c r="J50" i="41" s="1"/>
  <c r="L53" i="32"/>
  <c r="H11" i="41"/>
  <c r="J11" i="41" s="1"/>
  <c r="H29" i="41"/>
  <c r="H32" i="41"/>
  <c r="K32" i="41" s="1"/>
  <c r="H41" i="41"/>
  <c r="H47" i="41"/>
  <c r="J47" i="41" s="1"/>
  <c r="H59" i="41"/>
  <c r="J59" i="41" s="1"/>
  <c r="G29" i="32"/>
  <c r="G5" i="40"/>
  <c r="O46" i="40"/>
  <c r="O47" i="42"/>
  <c r="G59" i="32"/>
  <c r="G61" i="32"/>
  <c r="D59" i="40"/>
  <c r="G17" i="32"/>
  <c r="G30" i="32"/>
  <c r="G46" i="32"/>
  <c r="G33" i="32"/>
  <c r="G50" i="40"/>
  <c r="D19" i="40"/>
  <c r="G27" i="40"/>
  <c r="D38" i="40"/>
  <c r="O50" i="40"/>
  <c r="O15" i="42"/>
  <c r="O29" i="42"/>
  <c r="G11" i="32"/>
  <c r="G23" i="40"/>
  <c r="G18" i="32"/>
  <c r="G42" i="32"/>
  <c r="G19" i="32"/>
  <c r="G40" i="32"/>
  <c r="G13" i="40"/>
  <c r="O52" i="40"/>
  <c r="D28" i="41"/>
  <c r="O43" i="41"/>
  <c r="O42" i="41"/>
  <c r="G48" i="32"/>
  <c r="O33" i="40"/>
  <c r="G49" i="32"/>
  <c r="G25" i="32"/>
  <c r="G51" i="32"/>
  <c r="G31" i="32"/>
  <c r="G53" i="41"/>
  <c r="O16" i="42"/>
  <c r="G57" i="32"/>
  <c r="G39" i="32"/>
  <c r="O56" i="41"/>
  <c r="G58" i="41"/>
  <c r="O5" i="42"/>
  <c r="O6" i="42"/>
  <c r="E23" i="42"/>
  <c r="O27" i="42"/>
  <c r="O53" i="42"/>
  <c r="G56" i="32"/>
  <c r="G38" i="32"/>
  <c r="G41" i="32"/>
  <c r="E58" i="40"/>
  <c r="G18" i="41"/>
  <c r="G26" i="32"/>
  <c r="G36" i="32"/>
  <c r="G44" i="32"/>
  <c r="G28" i="32"/>
  <c r="G55" i="32"/>
  <c r="E23" i="40"/>
  <c r="G25" i="40"/>
  <c r="O24" i="40"/>
  <c r="G44" i="40"/>
  <c r="G55" i="40"/>
  <c r="G29" i="41"/>
  <c r="O30" i="42"/>
  <c r="O36" i="42"/>
  <c r="O14" i="42"/>
  <c r="D22" i="42"/>
  <c r="D57" i="42"/>
  <c r="E57" i="42"/>
  <c r="N7" i="40"/>
  <c r="N59" i="40"/>
  <c r="F5" i="40"/>
  <c r="E19" i="40"/>
  <c r="D23" i="40"/>
  <c r="E22" i="40"/>
  <c r="N43" i="40"/>
  <c r="F45" i="40"/>
  <c r="D51" i="40"/>
  <c r="N55" i="40"/>
  <c r="E6" i="42"/>
  <c r="B11" i="42"/>
  <c r="B28" i="42"/>
  <c r="B38" i="42"/>
  <c r="B44" i="42"/>
  <c r="D44" i="42" s="1"/>
  <c r="B47" i="42"/>
  <c r="B50" i="42"/>
  <c r="N57" i="42"/>
  <c r="B19" i="42"/>
  <c r="B18" i="42"/>
  <c r="B20" i="42"/>
  <c r="D29" i="42"/>
  <c r="B30" i="42"/>
  <c r="E30" i="42" s="1"/>
  <c r="B46" i="42"/>
  <c r="B55" i="42"/>
  <c r="N55" i="42" s="1"/>
  <c r="N56" i="42"/>
  <c r="B61" i="42"/>
  <c r="N61" i="42" s="1"/>
  <c r="N5" i="40"/>
  <c r="F19" i="40"/>
  <c r="N33" i="40"/>
  <c r="N48" i="40"/>
  <c r="E8" i="42"/>
  <c r="B13" i="42"/>
  <c r="B34" i="42"/>
  <c r="B35" i="42"/>
  <c r="B37" i="42"/>
  <c r="B43" i="42"/>
  <c r="B49" i="42"/>
  <c r="E49" i="42" s="1"/>
  <c r="B52" i="42"/>
  <c r="E52" i="42" s="1"/>
  <c r="B59" i="42"/>
  <c r="D59" i="42" s="1"/>
  <c r="F25" i="40"/>
  <c r="D22" i="40"/>
  <c r="F20" i="40"/>
  <c r="E30" i="40"/>
  <c r="N35" i="40"/>
  <c r="E41" i="40"/>
  <c r="D49" i="40"/>
  <c r="B7" i="42"/>
  <c r="E7" i="42" s="1"/>
  <c r="B27" i="42"/>
  <c r="E27" i="42" s="1"/>
  <c r="B32" i="42"/>
  <c r="B40" i="42"/>
  <c r="B42" i="42"/>
  <c r="B58" i="42"/>
  <c r="D58" i="42" s="1"/>
  <c r="B60" i="42"/>
  <c r="B31" i="42"/>
  <c r="E40" i="40"/>
  <c r="E34" i="40"/>
  <c r="D41" i="40"/>
  <c r="D47" i="40"/>
  <c r="N57" i="40"/>
  <c r="B14" i="42"/>
  <c r="B16" i="42"/>
  <c r="B21" i="42"/>
  <c r="B33" i="42"/>
  <c r="B41" i="42"/>
  <c r="B51" i="42"/>
  <c r="N60" i="40"/>
  <c r="B48" i="42"/>
  <c r="N38" i="40"/>
  <c r="B5" i="42"/>
  <c r="F5" i="42" s="1" a="1"/>
  <c r="F26" i="40"/>
  <c r="D46" i="40"/>
  <c r="N61" i="40"/>
  <c r="B25" i="42"/>
  <c r="B24" i="42"/>
  <c r="N24" i="42" s="1"/>
  <c r="B36" i="42"/>
  <c r="B39" i="42"/>
  <c r="N39" i="42" s="1"/>
  <c r="B45" i="42"/>
  <c r="B53" i="42"/>
  <c r="N18" i="40"/>
  <c r="E32" i="40"/>
  <c r="E42" i="40"/>
  <c r="F50" i="40"/>
  <c r="D60" i="40"/>
  <c r="B12" i="42"/>
  <c r="B15" i="42"/>
  <c r="D15" i="42" s="1"/>
  <c r="B17" i="42"/>
  <c r="F60" i="32"/>
  <c r="B7" i="41"/>
  <c r="B14" i="41"/>
  <c r="D14" i="41" s="1"/>
  <c r="B27" i="41"/>
  <c r="B31" i="41"/>
  <c r="E31" i="41" s="1"/>
  <c r="B33" i="41"/>
  <c r="B37" i="41"/>
  <c r="D37" i="41" s="1"/>
  <c r="E40" i="41"/>
  <c r="B45" i="41"/>
  <c r="F56" i="32"/>
  <c r="B6" i="41"/>
  <c r="E6" i="41" s="1"/>
  <c r="E16" i="41"/>
  <c r="B24" i="41"/>
  <c r="E24" i="41" s="1"/>
  <c r="B30" i="41"/>
  <c r="E30" i="41" s="1"/>
  <c r="B51" i="41"/>
  <c r="B42" i="41"/>
  <c r="B49" i="41"/>
  <c r="D49" i="41" s="1"/>
  <c r="E52" i="41"/>
  <c r="B53" i="41"/>
  <c r="B59" i="41"/>
  <c r="E60" i="41"/>
  <c r="F57" i="32"/>
  <c r="F31" i="32"/>
  <c r="F21" i="32"/>
  <c r="F58" i="32"/>
  <c r="B11" i="41"/>
  <c r="B22" i="41"/>
  <c r="B26" i="41"/>
  <c r="B20" i="41"/>
  <c r="B36" i="41"/>
  <c r="D36" i="41" s="1"/>
  <c r="B48" i="41"/>
  <c r="B58" i="41"/>
  <c r="D58" i="41" s="1"/>
  <c r="F23" i="32"/>
  <c r="F27" i="32"/>
  <c r="F16" i="32"/>
  <c r="F42" i="32"/>
  <c r="F45" i="32"/>
  <c r="B23" i="41"/>
  <c r="E28" i="41"/>
  <c r="B47" i="41"/>
  <c r="F47" i="41" s="1"/>
  <c r="B57" i="41"/>
  <c r="F39" i="32"/>
  <c r="F40" i="32"/>
  <c r="F33" i="32"/>
  <c r="F30" i="32"/>
  <c r="F14" i="32"/>
  <c r="F5" i="41" a="1"/>
  <c r="B13" i="41"/>
  <c r="D13" i="41" s="1"/>
  <c r="B21" i="41"/>
  <c r="B46" i="41"/>
  <c r="B56" i="41"/>
  <c r="B29" i="41"/>
  <c r="F34" i="32"/>
  <c r="F19" i="32"/>
  <c r="F46" i="32"/>
  <c r="F12" i="32"/>
  <c r="B8" i="41"/>
  <c r="E8" i="41" s="1"/>
  <c r="B18" i="41"/>
  <c r="N18" i="41" s="1"/>
  <c r="B44" i="41"/>
  <c r="E44" i="41" s="1"/>
  <c r="B39" i="41"/>
  <c r="B50" i="41"/>
  <c r="B61" i="41"/>
  <c r="B38" i="41"/>
  <c r="B41" i="41"/>
  <c r="B43" i="41"/>
  <c r="B55" i="41"/>
  <c r="L8" i="42" a="1"/>
  <c r="G5" i="42"/>
  <c r="J6" i="42"/>
  <c r="M51" i="42"/>
  <c r="G59" i="42"/>
  <c r="K6" i="42"/>
  <c r="M27" i="42"/>
  <c r="M48" i="42"/>
  <c r="D8" i="42"/>
  <c r="M15" i="42"/>
  <c r="O39" i="42"/>
  <c r="M46" i="42"/>
  <c r="O51" i="42"/>
  <c r="M55" i="42"/>
  <c r="M5" i="42" a="1"/>
  <c r="M53" i="42"/>
  <c r="D6" i="42"/>
  <c r="M12" i="42"/>
  <c r="E29" i="42"/>
  <c r="M29" i="42"/>
  <c r="M47" i="42"/>
  <c r="M50" i="42"/>
  <c r="G55" i="42"/>
  <c r="J39" i="42"/>
  <c r="J57" i="42"/>
  <c r="G5" i="41" a="1"/>
  <c r="M5" i="41" a="1"/>
  <c r="L8" i="41" a="1"/>
  <c r="G14" i="41"/>
  <c r="G24" i="41"/>
  <c r="G55" i="41"/>
  <c r="F8" i="41" a="1"/>
  <c r="N15" i="41"/>
  <c r="G15" i="41"/>
  <c r="E15" i="41"/>
  <c r="D15" i="41"/>
  <c r="G30" i="41"/>
  <c r="G8" i="41" a="1"/>
  <c r="G37" i="41"/>
  <c r="G22" i="41"/>
  <c r="K21" i="41"/>
  <c r="G42" i="41"/>
  <c r="G51" i="41"/>
  <c r="G27" i="41"/>
  <c r="G44" i="41"/>
  <c r="G56" i="41"/>
  <c r="E12" i="41"/>
  <c r="D52" i="41"/>
  <c r="D40" i="41"/>
  <c r="G43" i="41"/>
  <c r="G52" i="41"/>
  <c r="O34" i="40"/>
  <c r="O12" i="40"/>
  <c r="N24" i="40"/>
  <c r="J32" i="40"/>
  <c r="G38" i="40"/>
  <c r="F37" i="40"/>
  <c r="F52" i="40"/>
  <c r="L15" i="40"/>
  <c r="K19" i="40"/>
  <c r="O19" i="40"/>
  <c r="F35" i="40"/>
  <c r="F57" i="40"/>
  <c r="L12" i="40"/>
  <c r="J12" i="40"/>
  <c r="L32" i="40"/>
  <c r="K32" i="40"/>
  <c r="F7" i="40"/>
  <c r="J13" i="40"/>
  <c r="G6" i="40"/>
  <c r="L7" i="40"/>
  <c r="G60" i="40"/>
  <c r="G36" i="40"/>
  <c r="G46" i="40"/>
  <c r="G37" i="40"/>
  <c r="G51" i="40"/>
  <c r="G59" i="40"/>
  <c r="G49" i="40"/>
  <c r="G40" i="40"/>
  <c r="G34" i="40"/>
  <c r="G26" i="40"/>
  <c r="G43" i="40"/>
  <c r="N12" i="40"/>
  <c r="K18" i="40"/>
  <c r="J18" i="40"/>
  <c r="G29" i="40"/>
  <c r="E29" i="40"/>
  <c r="D29" i="40"/>
  <c r="F53" i="40"/>
  <c r="F59" i="40"/>
  <c r="F61" i="40"/>
  <c r="F38" i="40"/>
  <c r="F29" i="40"/>
  <c r="F8" i="40" a="1"/>
  <c r="F56" i="40"/>
  <c r="F48" i="40"/>
  <c r="F44" i="40"/>
  <c r="F58" i="40"/>
  <c r="F41" i="40"/>
  <c r="F22" i="40"/>
  <c r="F17" i="40"/>
  <c r="F49" i="40"/>
  <c r="F40" i="40"/>
  <c r="F34" i="40"/>
  <c r="L8" i="40" a="1"/>
  <c r="N8" i="40"/>
  <c r="K12" i="40"/>
  <c r="G7" i="40"/>
  <c r="F11" i="40"/>
  <c r="N29" i="40"/>
  <c r="F33" i="40"/>
  <c r="G48" i="40"/>
  <c r="G53" i="40"/>
  <c r="L6" i="40"/>
  <c r="F16" i="40"/>
  <c r="L57" i="40"/>
  <c r="L51" i="40"/>
  <c r="L59" i="40"/>
  <c r="L34" i="40"/>
  <c r="H9" i="40"/>
  <c r="L36" i="40"/>
  <c r="L27" i="40"/>
  <c r="F13" i="40"/>
  <c r="F15" i="40"/>
  <c r="D15" i="40"/>
  <c r="F23" i="40"/>
  <c r="G20" i="40"/>
  <c r="O29" i="40"/>
  <c r="L21" i="40"/>
  <c r="L48" i="40"/>
  <c r="L58" i="40"/>
  <c r="G61" i="40"/>
  <c r="F6" i="40"/>
  <c r="O6" i="40"/>
  <c r="J6" i="40"/>
  <c r="G14" i="40"/>
  <c r="E14" i="40"/>
  <c r="D14" i="40"/>
  <c r="F24" i="40"/>
  <c r="D24" i="40"/>
  <c r="M5" i="40" a="1"/>
  <c r="E12" i="40"/>
  <c r="D12" i="40"/>
  <c r="G17" i="40"/>
  <c r="E27" i="40"/>
  <c r="G47" i="40"/>
  <c r="F46" i="40"/>
  <c r="F60" i="40"/>
  <c r="K6" i="40"/>
  <c r="F12" i="40"/>
  <c r="E15" i="40"/>
  <c r="F14" i="40"/>
  <c r="F27" i="40"/>
  <c r="G33" i="40"/>
  <c r="L41" i="40"/>
  <c r="F43" i="40"/>
  <c r="F55" i="40"/>
  <c r="K24" i="40"/>
  <c r="E33" i="40"/>
  <c r="K37" i="40"/>
  <c r="N41" i="40"/>
  <c r="D48" i="40"/>
  <c r="K55" i="40"/>
  <c r="N58" i="40"/>
  <c r="L24" i="40"/>
  <c r="G22" i="40"/>
  <c r="L30" i="40"/>
  <c r="G32" i="40"/>
  <c r="O32" i="40"/>
  <c r="J38" i="40"/>
  <c r="D37" i="40"/>
  <c r="L37" i="40"/>
  <c r="G41" i="40"/>
  <c r="O41" i="40"/>
  <c r="E48" i="40"/>
  <c r="G42" i="40"/>
  <c r="J50" i="40"/>
  <c r="D55" i="40"/>
  <c r="L55" i="40"/>
  <c r="G58" i="40"/>
  <c r="E37" i="40"/>
  <c r="K50" i="40"/>
  <c r="D53" i="40"/>
  <c r="E55" i="40"/>
  <c r="L50" i="40"/>
  <c r="E53" i="40"/>
  <c r="D61" i="40"/>
  <c r="L61" i="40"/>
  <c r="L20" i="40"/>
  <c r="G30" i="40"/>
  <c r="L35" i="40"/>
  <c r="E38" i="40"/>
  <c r="F36" i="40"/>
  <c r="L43" i="40"/>
  <c r="L60" i="40"/>
  <c r="E61" i="40"/>
  <c r="K41" i="40"/>
  <c r="E43" i="40"/>
  <c r="K58" i="40"/>
  <c r="E60" i="40"/>
  <c r="L14" i="32"/>
  <c r="L17" i="32"/>
  <c r="L18" i="32"/>
  <c r="L52" i="32"/>
  <c r="L22" i="32"/>
  <c r="L20" i="32"/>
  <c r="L11" i="32"/>
  <c r="L48" i="32"/>
  <c r="L35" i="32"/>
  <c r="L43" i="32"/>
  <c r="L15" i="32"/>
  <c r="L13" i="32"/>
  <c r="L37" i="32"/>
  <c r="L32" i="32"/>
  <c r="L50" i="32"/>
  <c r="L28" i="32"/>
  <c r="L44" i="32"/>
  <c r="L36" i="32"/>
  <c r="L26" i="32"/>
  <c r="L38" i="32"/>
  <c r="L47" i="32"/>
  <c r="F11" i="32"/>
  <c r="F48" i="32"/>
  <c r="F35" i="32"/>
  <c r="F43" i="32"/>
  <c r="F15" i="32"/>
  <c r="F13" i="32"/>
  <c r="F37" i="32"/>
  <c r="F32" i="32"/>
  <c r="F53" i="32"/>
  <c r="F50" i="32"/>
  <c r="F41" i="32"/>
  <c r="F38" i="32"/>
  <c r="F51" i="32"/>
  <c r="F25" i="32"/>
  <c r="F24" i="32"/>
  <c r="F49" i="32"/>
  <c r="F17" i="32"/>
  <c r="F18" i="32"/>
  <c r="F52" i="32"/>
  <c r="F29" i="32"/>
  <c r="C43" i="32"/>
  <c r="G43" i="32" s="1"/>
  <c r="C44" i="26"/>
  <c r="C36" i="26"/>
  <c r="O21" i="26"/>
  <c r="C13" i="26"/>
  <c r="I32" i="26"/>
  <c r="I53" i="26"/>
  <c r="I50" i="32"/>
  <c r="I36" i="26"/>
  <c r="I42" i="26"/>
  <c r="I43" i="32"/>
  <c r="I35" i="26"/>
  <c r="C48" i="26"/>
  <c r="C26" i="26"/>
  <c r="C49" i="26"/>
  <c r="C28" i="26"/>
  <c r="C35" i="32"/>
  <c r="C41" i="26"/>
  <c r="C37" i="26"/>
  <c r="C11" i="26"/>
  <c r="C38" i="26"/>
  <c r="C53" i="26"/>
  <c r="C32" i="26"/>
  <c r="C8" i="26"/>
  <c r="N36" i="32"/>
  <c r="N24" i="32"/>
  <c r="F6" i="32"/>
  <c r="I52" i="26"/>
  <c r="I22" i="32"/>
  <c r="I49" i="26"/>
  <c r="I26" i="26"/>
  <c r="I30" i="32"/>
  <c r="I9" i="32"/>
  <c r="I44" i="26"/>
  <c r="I25" i="26"/>
  <c r="I33" i="26"/>
  <c r="I51" i="26"/>
  <c r="I17" i="26"/>
  <c r="N59" i="32"/>
  <c r="N25" i="32"/>
  <c r="N6" i="32"/>
  <c r="N61" i="32"/>
  <c r="N30" i="32"/>
  <c r="N35" i="32"/>
  <c r="N57" i="32"/>
  <c r="N32" i="32"/>
  <c r="D7" i="32"/>
  <c r="F7" i="32"/>
  <c r="N21" i="32"/>
  <c r="N15" i="32"/>
  <c r="J11" i="32"/>
  <c r="I39" i="26"/>
  <c r="I24" i="26"/>
  <c r="I18" i="26"/>
  <c r="I14" i="32"/>
  <c r="I21" i="32"/>
  <c r="I28" i="32"/>
  <c r="M28" i="32" s="1"/>
  <c r="I45" i="32"/>
  <c r="I47" i="32"/>
  <c r="I27" i="26"/>
  <c r="I16" i="32"/>
  <c r="M16" i="32" s="1"/>
  <c r="J5" i="32"/>
  <c r="O42" i="32"/>
  <c r="I31" i="26"/>
  <c r="I23" i="26"/>
  <c r="M7" i="32"/>
  <c r="I20" i="32"/>
  <c r="O26" i="32"/>
  <c r="O33" i="32"/>
  <c r="O49" i="32"/>
  <c r="O25" i="32"/>
  <c r="I11" i="26"/>
  <c r="I37" i="26"/>
  <c r="I29" i="26"/>
  <c r="I38" i="32"/>
  <c r="M38" i="32" s="1"/>
  <c r="I41" i="32"/>
  <c r="I19" i="32"/>
  <c r="M19" i="32" s="1"/>
  <c r="O56" i="32"/>
  <c r="I46" i="26"/>
  <c r="I34" i="26"/>
  <c r="I13" i="26"/>
  <c r="I40" i="32"/>
  <c r="M40" i="32" s="1"/>
  <c r="I12" i="26"/>
  <c r="I48" i="32"/>
  <c r="M48" i="32" s="1"/>
  <c r="O13" i="32"/>
  <c r="J53" i="32"/>
  <c r="E6" i="32"/>
  <c r="D51" i="32"/>
  <c r="O51" i="32"/>
  <c r="E31" i="32"/>
  <c r="O31" i="32"/>
  <c r="D31" i="32"/>
  <c r="G8" i="32" a="1"/>
  <c r="C9" i="32"/>
  <c r="O8" i="32"/>
  <c r="E8" i="32"/>
  <c r="D8" i="32"/>
  <c r="O5" i="32"/>
  <c r="E5" i="32"/>
  <c r="D58" i="32"/>
  <c r="E58" i="32"/>
  <c r="D57" i="32"/>
  <c r="O57" i="32"/>
  <c r="E57" i="32"/>
  <c r="D32" i="32"/>
  <c r="O32" i="32"/>
  <c r="E32" i="32"/>
  <c r="D15" i="32"/>
  <c r="E15" i="32"/>
  <c r="C33" i="26"/>
  <c r="C24" i="32"/>
  <c r="C39" i="26"/>
  <c r="C18" i="26"/>
  <c r="C45" i="32"/>
  <c r="E11" i="32"/>
  <c r="C25" i="26"/>
  <c r="C15" i="26"/>
  <c r="O11" i="32"/>
  <c r="C14" i="32"/>
  <c r="G14" i="32" s="1"/>
  <c r="C22" i="32"/>
  <c r="C27" i="32"/>
  <c r="C47" i="32"/>
  <c r="G47" i="32" s="1"/>
  <c r="C19" i="26"/>
  <c r="C16" i="32"/>
  <c r="G16" i="32" s="1"/>
  <c r="C23" i="32"/>
  <c r="C34" i="32"/>
  <c r="C52" i="32"/>
  <c r="C51" i="26"/>
  <c r="C50" i="26"/>
  <c r="C31" i="26"/>
  <c r="E25" i="32"/>
  <c r="C42" i="26"/>
  <c r="C17" i="26"/>
  <c r="C29" i="26"/>
  <c r="C20" i="26"/>
  <c r="C12" i="32"/>
  <c r="G12" i="32" s="1"/>
  <c r="O53" i="32"/>
  <c r="C21" i="32"/>
  <c r="G21" i="32" s="1"/>
  <c r="C46" i="26"/>
  <c r="O60" i="32"/>
  <c r="D39" i="32"/>
  <c r="C40" i="26"/>
  <c r="C30" i="26"/>
  <c r="E44" i="32"/>
  <c r="O46" i="32"/>
  <c r="E51" i="32"/>
  <c r="J8" i="32"/>
  <c r="N8" i="32"/>
  <c r="J46" i="32"/>
  <c r="K46" i="32"/>
  <c r="N14" i="32"/>
  <c r="K55" i="32"/>
  <c r="N55" i="32"/>
  <c r="J34" i="32"/>
  <c r="K34" i="32"/>
  <c r="J26" i="32"/>
  <c r="K26" i="32"/>
  <c r="K13" i="32"/>
  <c r="J13" i="32"/>
  <c r="J55" i="32"/>
  <c r="K6" i="32"/>
  <c r="K56" i="32"/>
  <c r="J37" i="32"/>
  <c r="N13" i="32"/>
  <c r="N40" i="32"/>
  <c r="N7" i="32"/>
  <c r="J6" i="32"/>
  <c r="N58" i="32"/>
  <c r="N47" i="32"/>
  <c r="D50" i="32"/>
  <c r="E50" i="32"/>
  <c r="D56" i="32"/>
  <c r="E56" i="32"/>
  <c r="N60" i="32"/>
  <c r="N52" i="32"/>
  <c r="N56" i="32"/>
  <c r="N23" i="32"/>
  <c r="N12" i="32"/>
  <c r="N49" i="32"/>
  <c r="N43" i="32"/>
  <c r="N37" i="32"/>
  <c r="K37" i="32"/>
  <c r="N50" i="32"/>
  <c r="N31" i="32"/>
  <c r="K23" i="32"/>
  <c r="K31" i="32"/>
  <c r="N33" i="32"/>
  <c r="N51" i="32"/>
  <c r="N44" i="32"/>
  <c r="E48" i="32"/>
  <c r="N53" i="32"/>
  <c r="N17" i="32"/>
  <c r="N27" i="32"/>
  <c r="N45" i="32"/>
  <c r="N39" i="32"/>
  <c r="E18" i="32"/>
  <c r="D25" i="32"/>
  <c r="N42" i="32"/>
  <c r="E49" i="32"/>
  <c r="E39" i="32"/>
  <c r="N11" i="32"/>
  <c r="K8" i="32"/>
  <c r="H9" i="32"/>
  <c r="E29" i="32"/>
  <c r="D29" i="32"/>
  <c r="N26" i="32"/>
  <c r="E26" i="32"/>
  <c r="D26" i="32"/>
  <c r="O37" i="32"/>
  <c r="E37" i="32"/>
  <c r="D37" i="32"/>
  <c r="O36" i="32"/>
  <c r="K36" i="32"/>
  <c r="J36" i="32"/>
  <c r="N19" i="32"/>
  <c r="K15" i="32"/>
  <c r="J15" i="32"/>
  <c r="N38" i="32"/>
  <c r="N34" i="32"/>
  <c r="N46" i="32"/>
  <c r="E46" i="32"/>
  <c r="D46" i="32"/>
  <c r="K52" i="32"/>
  <c r="J52" i="32"/>
  <c r="K18" i="32"/>
  <c r="O18" i="32"/>
  <c r="J18" i="32"/>
  <c r="N41" i="32"/>
  <c r="N28" i="32"/>
  <c r="M6" i="32"/>
  <c r="O7" i="32"/>
  <c r="N16" i="32"/>
  <c r="K17" i="32"/>
  <c r="N5" i="32"/>
  <c r="L5" i="32" a="1"/>
  <c r="J7" i="32"/>
  <c r="K11" i="32"/>
  <c r="J17" i="32"/>
  <c r="G5" i="32" a="1"/>
  <c r="D5" i="32"/>
  <c r="K5" i="32"/>
  <c r="O6" i="32"/>
  <c r="K7" i="32"/>
  <c r="G8" i="32"/>
  <c r="D13" i="32"/>
  <c r="O15" i="32"/>
  <c r="N18" i="32"/>
  <c r="O17" i="32"/>
  <c r="N48" i="32"/>
  <c r="L8" i="32" a="1"/>
  <c r="J12" i="32"/>
  <c r="E13" i="32"/>
  <c r="B9" i="32"/>
  <c r="M8" i="32" a="1"/>
  <c r="D11" i="32"/>
  <c r="K12" i="32"/>
  <c r="E19" i="32"/>
  <c r="D19" i="32"/>
  <c r="O39" i="32"/>
  <c r="K53" i="32"/>
  <c r="D55" i="32"/>
  <c r="O58" i="32"/>
  <c r="D53" i="32"/>
  <c r="E55" i="32"/>
  <c r="J60" i="32"/>
  <c r="J27" i="32"/>
  <c r="D30" i="32"/>
  <c r="J33" i="32"/>
  <c r="D40" i="32"/>
  <c r="J42" i="32"/>
  <c r="D36" i="32"/>
  <c r="J49" i="32"/>
  <c r="E53" i="32"/>
  <c r="J59" i="32"/>
  <c r="K60" i="32"/>
  <c r="D61" i="32"/>
  <c r="J24" i="32"/>
  <c r="K27" i="32"/>
  <c r="D28" i="32"/>
  <c r="E30" i="32"/>
  <c r="K33" i="32"/>
  <c r="D38" i="32"/>
  <c r="E40" i="32"/>
  <c r="J39" i="32"/>
  <c r="K42" i="32"/>
  <c r="D41" i="32"/>
  <c r="E36" i="32"/>
  <c r="K49" i="32"/>
  <c r="D48" i="32"/>
  <c r="O55" i="32"/>
  <c r="J58" i="32"/>
  <c r="D60" i="32"/>
  <c r="E61" i="32"/>
  <c r="D17" i="32"/>
  <c r="J25" i="32"/>
  <c r="K24" i="32"/>
  <c r="E28" i="32"/>
  <c r="J32" i="32"/>
  <c r="D33" i="32"/>
  <c r="E38" i="32"/>
  <c r="K39" i="32"/>
  <c r="D42" i="32"/>
  <c r="E41" i="32"/>
  <c r="J51" i="32"/>
  <c r="D49" i="32"/>
  <c r="J57" i="32"/>
  <c r="K58" i="32"/>
  <c r="D59" i="32"/>
  <c r="E60" i="32"/>
  <c r="D18" i="32"/>
  <c r="E17" i="32"/>
  <c r="J23" i="32"/>
  <c r="K25" i="32"/>
  <c r="J31" i="32"/>
  <c r="K32" i="32"/>
  <c r="E33" i="32"/>
  <c r="E42" i="32"/>
  <c r="K51" i="32"/>
  <c r="D44" i="32"/>
  <c r="J56" i="32"/>
  <c r="K57" i="32"/>
  <c r="E59" i="32"/>
  <c r="I6" i="26"/>
  <c r="I5" i="26"/>
  <c r="C6" i="26"/>
  <c r="C5" i="26"/>
  <c r="I7" i="26"/>
  <c r="I55" i="26"/>
  <c r="I8" i="26"/>
  <c r="C7" i="26"/>
  <c r="C55" i="26"/>
  <c r="D21" i="41" l="1"/>
  <c r="E21" i="41"/>
  <c r="J61" i="32"/>
  <c r="M59" i="32"/>
  <c r="N9" i="40"/>
  <c r="O20" i="32"/>
  <c r="L35" i="41"/>
  <c r="M53" i="41"/>
  <c r="K51" i="41"/>
  <c r="K29" i="41"/>
  <c r="G14" i="26"/>
  <c r="C9" i="26"/>
  <c r="D9" i="40"/>
  <c r="E9" i="40"/>
  <c r="K58" i="42"/>
  <c r="O44" i="32"/>
  <c r="P44" i="32" s="1"/>
  <c r="L19" i="41"/>
  <c r="L17" i="41"/>
  <c r="M60" i="41"/>
  <c r="M19" i="41"/>
  <c r="M17" i="41"/>
  <c r="F32" i="41"/>
  <c r="F17" i="41"/>
  <c r="F19" i="41"/>
  <c r="M43" i="41"/>
  <c r="M11" i="41"/>
  <c r="M17" i="40"/>
  <c r="G57" i="40"/>
  <c r="J5" i="41"/>
  <c r="J44" i="32"/>
  <c r="L58" i="41"/>
  <c r="D24" i="41"/>
  <c r="O59" i="32"/>
  <c r="P59" i="32" s="1"/>
  <c r="L5" i="41"/>
  <c r="E37" i="41"/>
  <c r="J56" i="42"/>
  <c r="K56" i="42"/>
  <c r="K36" i="42"/>
  <c r="N55" i="41"/>
  <c r="L29" i="32"/>
  <c r="O56" i="42"/>
  <c r="P56" i="42" s="1"/>
  <c r="K20" i="41"/>
  <c r="G16" i="40"/>
  <c r="M61" i="32"/>
  <c r="K61" i="32"/>
  <c r="F5" i="42"/>
  <c r="M34" i="42"/>
  <c r="J20" i="40"/>
  <c r="M60" i="40"/>
  <c r="M56" i="41"/>
  <c r="E16" i="40"/>
  <c r="D16" i="40"/>
  <c r="M44" i="32"/>
  <c r="J35" i="32"/>
  <c r="K35" i="32"/>
  <c r="K47" i="42"/>
  <c r="F38" i="41"/>
  <c r="F60" i="41"/>
  <c r="M40" i="41"/>
  <c r="M16" i="41"/>
  <c r="M14" i="41"/>
  <c r="M28" i="41"/>
  <c r="M59" i="41"/>
  <c r="O7" i="41"/>
  <c r="M57" i="41"/>
  <c r="O61" i="40"/>
  <c r="P61" i="40" s="1"/>
  <c r="K57" i="41"/>
  <c r="M33" i="41"/>
  <c r="M48" i="41"/>
  <c r="M47" i="41"/>
  <c r="M25" i="41"/>
  <c r="M22" i="41"/>
  <c r="I9" i="41"/>
  <c r="M41" i="41"/>
  <c r="M36" i="41"/>
  <c r="M50" i="41"/>
  <c r="M32" i="41"/>
  <c r="M31" i="41"/>
  <c r="M34" i="41"/>
  <c r="M42" i="41"/>
  <c r="M44" i="41"/>
  <c r="O57" i="41"/>
  <c r="M37" i="41"/>
  <c r="M20" i="41"/>
  <c r="D57" i="40"/>
  <c r="E50" i="42"/>
  <c r="N16" i="42"/>
  <c r="P16" i="42" s="1"/>
  <c r="M30" i="41"/>
  <c r="J38" i="41"/>
  <c r="D20" i="32"/>
  <c r="M38" i="41"/>
  <c r="O38" i="41"/>
  <c r="M39" i="41"/>
  <c r="L29" i="42"/>
  <c r="J5" i="42"/>
  <c r="L34" i="41"/>
  <c r="F39" i="41"/>
  <c r="F35" i="41"/>
  <c r="N20" i="32"/>
  <c r="F34" i="41"/>
  <c r="F20" i="32"/>
  <c r="F12" i="41"/>
  <c r="F20" i="41"/>
  <c r="F52" i="41"/>
  <c r="D6" i="41"/>
  <c r="F15" i="41"/>
  <c r="F61" i="41"/>
  <c r="F33" i="41"/>
  <c r="E7" i="41"/>
  <c r="J51" i="40"/>
  <c r="N22" i="32"/>
  <c r="M29" i="40"/>
  <c r="M45" i="40"/>
  <c r="M13" i="40"/>
  <c r="M22" i="40"/>
  <c r="M42" i="42"/>
  <c r="M27" i="40"/>
  <c r="J42" i="42"/>
  <c r="O47" i="40"/>
  <c r="J47" i="40"/>
  <c r="M50" i="40"/>
  <c r="M36" i="40"/>
  <c r="M59" i="40"/>
  <c r="M42" i="40"/>
  <c r="M37" i="40"/>
  <c r="M23" i="40"/>
  <c r="M30" i="40"/>
  <c r="M56" i="40"/>
  <c r="M41" i="40"/>
  <c r="M46" i="40"/>
  <c r="M53" i="40"/>
  <c r="O20" i="40"/>
  <c r="M40" i="40"/>
  <c r="N24" i="41"/>
  <c r="P24" i="41" s="1"/>
  <c r="E14" i="41"/>
  <c r="D35" i="41"/>
  <c r="E32" i="41"/>
  <c r="G32" i="41"/>
  <c r="L11" i="40"/>
  <c r="L25" i="40"/>
  <c r="O29" i="32"/>
  <c r="P29" i="32" s="1"/>
  <c r="J29" i="32"/>
  <c r="N11" i="42"/>
  <c r="J51" i="41"/>
  <c r="D20" i="41"/>
  <c r="F43" i="41"/>
  <c r="F29" i="41"/>
  <c r="F23" i="41"/>
  <c r="F11" i="41"/>
  <c r="F53" i="41"/>
  <c r="F25" i="41"/>
  <c r="F24" i="41"/>
  <c r="F56" i="41"/>
  <c r="D47" i="41"/>
  <c r="F46" i="41"/>
  <c r="E47" i="41"/>
  <c r="F37" i="41"/>
  <c r="F50" i="41"/>
  <c r="F57" i="41"/>
  <c r="P6" i="42"/>
  <c r="E14" i="42"/>
  <c r="F14" i="42"/>
  <c r="D11" i="42"/>
  <c r="G55" i="26"/>
  <c r="G31" i="26"/>
  <c r="E20" i="32"/>
  <c r="N35" i="41"/>
  <c r="P35" i="41" s="1"/>
  <c r="K35" i="41"/>
  <c r="J57" i="41"/>
  <c r="L33" i="41"/>
  <c r="L28" i="41"/>
  <c r="L6" i="41"/>
  <c r="K5" i="41"/>
  <c r="N28" i="41"/>
  <c r="L11" i="42"/>
  <c r="N30" i="42"/>
  <c r="P30" i="42" s="1"/>
  <c r="L44" i="42"/>
  <c r="J48" i="42"/>
  <c r="N37" i="42"/>
  <c r="L24" i="42"/>
  <c r="L13" i="42"/>
  <c r="L47" i="42"/>
  <c r="J23" i="42"/>
  <c r="K11" i="40"/>
  <c r="K29" i="32"/>
  <c r="M15" i="26"/>
  <c r="E34" i="41"/>
  <c r="G48" i="41"/>
  <c r="E48" i="41"/>
  <c r="E35" i="40"/>
  <c r="D35" i="40"/>
  <c r="G35" i="40"/>
  <c r="J23" i="41"/>
  <c r="K21" i="42"/>
  <c r="M18" i="41"/>
  <c r="J61" i="40"/>
  <c r="J45" i="41"/>
  <c r="M45" i="41"/>
  <c r="M49" i="41"/>
  <c r="K23" i="42"/>
  <c r="K30" i="40"/>
  <c r="O30" i="40"/>
  <c r="M23" i="42"/>
  <c r="O51" i="40"/>
  <c r="J30" i="40"/>
  <c r="M24" i="41"/>
  <c r="M27" i="41"/>
  <c r="K49" i="41"/>
  <c r="E35" i="41"/>
  <c r="E25" i="41"/>
  <c r="E57" i="40"/>
  <c r="D25" i="41"/>
  <c r="E21" i="40"/>
  <c r="K25" i="40"/>
  <c r="J25" i="40"/>
  <c r="K11" i="42"/>
  <c r="O37" i="41"/>
  <c r="O21" i="42"/>
  <c r="G57" i="41"/>
  <c r="J21" i="40"/>
  <c r="L38" i="42"/>
  <c r="L30" i="42"/>
  <c r="L37" i="42"/>
  <c r="K7" i="42"/>
  <c r="L56" i="42"/>
  <c r="L45" i="42"/>
  <c r="L20" i="42"/>
  <c r="N33" i="42"/>
  <c r="L22" i="42"/>
  <c r="J45" i="42"/>
  <c r="N31" i="42"/>
  <c r="L23" i="42"/>
  <c r="L61" i="42"/>
  <c r="J29" i="42"/>
  <c r="L18" i="42"/>
  <c r="N5" i="42"/>
  <c r="P5" i="42" s="1"/>
  <c r="L6" i="42"/>
  <c r="J21" i="42"/>
  <c r="N29" i="42"/>
  <c r="P29" i="42" s="1"/>
  <c r="K29" i="42"/>
  <c r="J53" i="42"/>
  <c r="N59" i="41"/>
  <c r="J49" i="41"/>
  <c r="J34" i="41"/>
  <c r="L45" i="41"/>
  <c r="K34" i="41"/>
  <c r="K50" i="41"/>
  <c r="N30" i="41"/>
  <c r="P30" i="41" s="1"/>
  <c r="G42" i="26"/>
  <c r="E55" i="42"/>
  <c r="F32" i="42"/>
  <c r="D55" i="42"/>
  <c r="E11" i="42"/>
  <c r="N28" i="42"/>
  <c r="F6" i="42"/>
  <c r="D49" i="42"/>
  <c r="F7" i="42"/>
  <c r="F37" i="42"/>
  <c r="N13" i="41"/>
  <c r="E38" i="41"/>
  <c r="D61" i="41"/>
  <c r="D38" i="41"/>
  <c r="D8" i="41"/>
  <c r="F51" i="41"/>
  <c r="B9" i="41"/>
  <c r="F9" i="41" s="1"/>
  <c r="F16" i="41"/>
  <c r="F48" i="41"/>
  <c r="E13" i="41"/>
  <c r="F36" i="41"/>
  <c r="N38" i="41"/>
  <c r="F13" i="41"/>
  <c r="N8" i="41"/>
  <c r="E61" i="41"/>
  <c r="D18" i="41"/>
  <c r="D55" i="41"/>
  <c r="E18" i="41"/>
  <c r="F21" i="41"/>
  <c r="F49" i="41"/>
  <c r="N53" i="41"/>
  <c r="F18" i="41"/>
  <c r="D43" i="41"/>
  <c r="N21" i="41"/>
  <c r="D26" i="41"/>
  <c r="N20" i="41"/>
  <c r="E20" i="41"/>
  <c r="E24" i="42"/>
  <c r="F13" i="42"/>
  <c r="F20" i="42"/>
  <c r="E59" i="42"/>
  <c r="F43" i="42"/>
  <c r="N60" i="42"/>
  <c r="D24" i="42"/>
  <c r="N32" i="40"/>
  <c r="P32" i="40" s="1"/>
  <c r="P33" i="40"/>
  <c r="N44" i="42"/>
  <c r="D37" i="42"/>
  <c r="D52" i="42"/>
  <c r="N52" i="42"/>
  <c r="N21" i="40"/>
  <c r="E44" i="42"/>
  <c r="E18" i="40"/>
  <c r="N16" i="40"/>
  <c r="P16" i="40" s="1"/>
  <c r="D17" i="40"/>
  <c r="E36" i="40"/>
  <c r="F32" i="40"/>
  <c r="N20" i="40"/>
  <c r="E45" i="40"/>
  <c r="N27" i="42"/>
  <c r="P27" i="42" s="1"/>
  <c r="E47" i="40"/>
  <c r="N50" i="40"/>
  <c r="P50" i="40" s="1"/>
  <c r="E19" i="42"/>
  <c r="G17" i="42"/>
  <c r="G50" i="26"/>
  <c r="G44" i="42"/>
  <c r="G16" i="42"/>
  <c r="G42" i="42"/>
  <c r="G12" i="41"/>
  <c r="O58" i="41"/>
  <c r="O8" i="42"/>
  <c r="P8" i="42" s="1"/>
  <c r="G51" i="26"/>
  <c r="G24" i="42"/>
  <c r="G57" i="42"/>
  <c r="G13" i="41"/>
  <c r="G8" i="42"/>
  <c r="G35" i="41"/>
  <c r="G30" i="26"/>
  <c r="G20" i="26"/>
  <c r="O58" i="40"/>
  <c r="P58" i="40" s="1"/>
  <c r="G14" i="42"/>
  <c r="G32" i="42"/>
  <c r="O17" i="42"/>
  <c r="G49" i="42"/>
  <c r="D58" i="40"/>
  <c r="G13" i="42"/>
  <c r="G45" i="42"/>
  <c r="O38" i="40"/>
  <c r="P38" i="40" s="1"/>
  <c r="G50" i="41"/>
  <c r="G40" i="26"/>
  <c r="G29" i="26"/>
  <c r="G33" i="26"/>
  <c r="G34" i="26"/>
  <c r="O31" i="40"/>
  <c r="D23" i="42"/>
  <c r="D30" i="42"/>
  <c r="G26" i="42"/>
  <c r="G46" i="42"/>
  <c r="G58" i="42"/>
  <c r="O61" i="41"/>
  <c r="G27" i="42"/>
  <c r="D35" i="42"/>
  <c r="G41" i="42"/>
  <c r="G45" i="40"/>
  <c r="G51" i="42"/>
  <c r="G34" i="42"/>
  <c r="G36" i="41"/>
  <c r="G31" i="42"/>
  <c r="D27" i="40"/>
  <c r="E26" i="41"/>
  <c r="G33" i="42"/>
  <c r="G18" i="42"/>
  <c r="G36" i="42"/>
  <c r="D32" i="41"/>
  <c r="O8" i="40"/>
  <c r="P8" i="40" s="1"/>
  <c r="E29" i="41"/>
  <c r="D26" i="42"/>
  <c r="D27" i="42"/>
  <c r="O13" i="42"/>
  <c r="O12" i="42"/>
  <c r="O21" i="41"/>
  <c r="D25" i="40"/>
  <c r="O18" i="40"/>
  <c r="P18" i="40" s="1"/>
  <c r="O13" i="40"/>
  <c r="D19" i="42"/>
  <c r="E15" i="42"/>
  <c r="D14" i="42"/>
  <c r="G39" i="42"/>
  <c r="O25" i="40"/>
  <c r="P25" i="40" s="1"/>
  <c r="O53" i="40"/>
  <c r="E25" i="40"/>
  <c r="G6" i="42"/>
  <c r="G48" i="42"/>
  <c r="E5" i="42"/>
  <c r="D12" i="42"/>
  <c r="E13" i="40"/>
  <c r="O25" i="42"/>
  <c r="O29" i="41"/>
  <c r="D29" i="41"/>
  <c r="O40" i="40"/>
  <c r="O12" i="41"/>
  <c r="P12" i="41" s="1"/>
  <c r="O27" i="40"/>
  <c r="L59" i="41"/>
  <c r="K11" i="41"/>
  <c r="N6" i="41"/>
  <c r="P6" i="41" s="1"/>
  <c r="K59" i="41"/>
  <c r="J32" i="41"/>
  <c r="J25" i="41"/>
  <c r="N25" i="41"/>
  <c r="J22" i="41"/>
  <c r="N32" i="41"/>
  <c r="P32" i="41" s="1"/>
  <c r="K42" i="41"/>
  <c r="K40" i="41"/>
  <c r="J20" i="41"/>
  <c r="N46" i="41"/>
  <c r="K36" i="41"/>
  <c r="L20" i="41"/>
  <c r="N11" i="41"/>
  <c r="N37" i="41"/>
  <c r="L36" i="41"/>
  <c r="K26" i="41"/>
  <c r="J40" i="41"/>
  <c r="K47" i="41"/>
  <c r="L46" i="42"/>
  <c r="L15" i="42"/>
  <c r="L58" i="42"/>
  <c r="P57" i="40"/>
  <c r="N56" i="40"/>
  <c r="L56" i="40"/>
  <c r="J17" i="40"/>
  <c r="J7" i="42"/>
  <c r="J17" i="42"/>
  <c r="L55" i="42"/>
  <c r="L14" i="42"/>
  <c r="N37" i="40"/>
  <c r="P37" i="40" s="1"/>
  <c r="N22" i="42"/>
  <c r="K46" i="40"/>
  <c r="L50" i="42"/>
  <c r="L43" i="42"/>
  <c r="L40" i="42"/>
  <c r="L17" i="42"/>
  <c r="J56" i="40"/>
  <c r="K33" i="40"/>
  <c r="N17" i="40"/>
  <c r="L53" i="42"/>
  <c r="L36" i="42"/>
  <c r="N27" i="40"/>
  <c r="N48" i="42"/>
  <c r="P48" i="42" s="1"/>
  <c r="L41" i="42"/>
  <c r="L42" i="42"/>
  <c r="L21" i="42"/>
  <c r="L19" i="42"/>
  <c r="L46" i="40"/>
  <c r="J11" i="42"/>
  <c r="L31" i="42"/>
  <c r="L32" i="42"/>
  <c r="L35" i="42"/>
  <c r="H9" i="42"/>
  <c r="J26" i="40"/>
  <c r="P41" i="40"/>
  <c r="J22" i="40"/>
  <c r="J13" i="42"/>
  <c r="L47" i="40"/>
  <c r="K47" i="40"/>
  <c r="L25" i="42"/>
  <c r="J45" i="40"/>
  <c r="L38" i="40"/>
  <c r="N22" i="40"/>
  <c r="P22" i="40" s="1"/>
  <c r="K13" i="42"/>
  <c r="K34" i="40"/>
  <c r="J36" i="40"/>
  <c r="K42" i="40"/>
  <c r="L14" i="40"/>
  <c r="K22" i="40"/>
  <c r="J50" i="42"/>
  <c r="N50" i="42"/>
  <c r="P50" i="42" s="1"/>
  <c r="K51" i="40"/>
  <c r="L45" i="40"/>
  <c r="N45" i="40"/>
  <c r="P48" i="40"/>
  <c r="J28" i="42"/>
  <c r="J44" i="40"/>
  <c r="N14" i="40"/>
  <c r="N19" i="40"/>
  <c r="P19" i="40" s="1"/>
  <c r="J14" i="40"/>
  <c r="K51" i="42"/>
  <c r="J49" i="40"/>
  <c r="J38" i="42"/>
  <c r="K28" i="40"/>
  <c r="J34" i="40"/>
  <c r="O47" i="41"/>
  <c r="O18" i="41"/>
  <c r="P18" i="41" s="1"/>
  <c r="O57" i="42"/>
  <c r="P57" i="42" s="1"/>
  <c r="O60" i="41"/>
  <c r="P60" i="41" s="1"/>
  <c r="O60" i="40"/>
  <c r="P60" i="40" s="1"/>
  <c r="M16" i="42"/>
  <c r="O49" i="40"/>
  <c r="K8" i="40"/>
  <c r="J18" i="41"/>
  <c r="O61" i="42"/>
  <c r="P61" i="42" s="1"/>
  <c r="K58" i="41"/>
  <c r="K27" i="40"/>
  <c r="K33" i="42"/>
  <c r="M52" i="41"/>
  <c r="M52" i="42"/>
  <c r="O15" i="41"/>
  <c r="P15" i="41" s="1"/>
  <c r="M61" i="42"/>
  <c r="J61" i="42"/>
  <c r="K48" i="41"/>
  <c r="K19" i="32"/>
  <c r="M58" i="41"/>
  <c r="M13" i="41"/>
  <c r="M55" i="26"/>
  <c r="J58" i="41"/>
  <c r="M15" i="41"/>
  <c r="O59" i="42"/>
  <c r="J33" i="40"/>
  <c r="M55" i="41"/>
  <c r="M23" i="41"/>
  <c r="M26" i="40"/>
  <c r="K20" i="42"/>
  <c r="O33" i="42"/>
  <c r="M28" i="42"/>
  <c r="O46" i="41"/>
  <c r="O21" i="40"/>
  <c r="K28" i="41"/>
  <c r="K5" i="42"/>
  <c r="J53" i="41"/>
  <c r="M11" i="40"/>
  <c r="J33" i="41"/>
  <c r="J29" i="41"/>
  <c r="K33" i="41"/>
  <c r="J13" i="41"/>
  <c r="J11" i="40"/>
  <c r="M29" i="41"/>
  <c r="K13" i="41"/>
  <c r="M25" i="42"/>
  <c r="O37" i="42"/>
  <c r="O26" i="42"/>
  <c r="O31" i="41"/>
  <c r="O39" i="40"/>
  <c r="O41" i="41"/>
  <c r="O11" i="40"/>
  <c r="P11" i="40" s="1"/>
  <c r="K25" i="42"/>
  <c r="O13" i="41"/>
  <c r="O38" i="42"/>
  <c r="J39" i="40"/>
  <c r="M38" i="42"/>
  <c r="J20" i="42"/>
  <c r="K28" i="42"/>
  <c r="M24" i="42"/>
  <c r="P35" i="40"/>
  <c r="K44" i="40"/>
  <c r="O28" i="42"/>
  <c r="K16" i="40"/>
  <c r="J21" i="41"/>
  <c r="O9" i="32"/>
  <c r="J42" i="40"/>
  <c r="K60" i="40"/>
  <c r="M49" i="40"/>
  <c r="J5" i="40"/>
  <c r="M57" i="40"/>
  <c r="M43" i="40"/>
  <c r="M52" i="40"/>
  <c r="M24" i="40"/>
  <c r="M15" i="40"/>
  <c r="M32" i="40"/>
  <c r="O7" i="40"/>
  <c r="P7" i="40" s="1"/>
  <c r="J16" i="41"/>
  <c r="J8" i="41"/>
  <c r="J52" i="41"/>
  <c r="O14" i="41"/>
  <c r="M35" i="41"/>
  <c r="J16" i="42"/>
  <c r="O22" i="42"/>
  <c r="K22" i="42"/>
  <c r="J12" i="42"/>
  <c r="J40" i="40"/>
  <c r="K57" i="40"/>
  <c r="K5" i="40"/>
  <c r="J12" i="41"/>
  <c r="O8" i="41"/>
  <c r="M61" i="40"/>
  <c r="M25" i="40"/>
  <c r="O42" i="40"/>
  <c r="M31" i="40"/>
  <c r="M16" i="40"/>
  <c r="M55" i="40"/>
  <c r="M58" i="40"/>
  <c r="J8" i="40"/>
  <c r="J41" i="41"/>
  <c r="M21" i="41"/>
  <c r="M61" i="41"/>
  <c r="M12" i="41"/>
  <c r="M26" i="41"/>
  <c r="K26" i="42"/>
  <c r="J43" i="42"/>
  <c r="M33" i="42"/>
  <c r="O36" i="40"/>
  <c r="O52" i="41"/>
  <c r="P52" i="41" s="1"/>
  <c r="J34" i="42"/>
  <c r="K26" i="40"/>
  <c r="K24" i="42"/>
  <c r="O11" i="42"/>
  <c r="M51" i="41"/>
  <c r="O55" i="42"/>
  <c r="P55" i="42" s="1"/>
  <c r="M58" i="42"/>
  <c r="O32" i="42"/>
  <c r="K61" i="41"/>
  <c r="O31" i="42"/>
  <c r="J48" i="40"/>
  <c r="O24" i="42"/>
  <c r="P24" i="42" s="1"/>
  <c r="M12" i="40"/>
  <c r="M44" i="40"/>
  <c r="M28" i="40"/>
  <c r="J7" i="40"/>
  <c r="M19" i="40"/>
  <c r="M14" i="40"/>
  <c r="M34" i="40"/>
  <c r="J39" i="41"/>
  <c r="K53" i="41"/>
  <c r="K12" i="41"/>
  <c r="O55" i="41"/>
  <c r="K40" i="42"/>
  <c r="J22" i="42"/>
  <c r="O46" i="42"/>
  <c r="O44" i="42"/>
  <c r="K41" i="41"/>
  <c r="J26" i="41"/>
  <c r="M49" i="42"/>
  <c r="K16" i="41"/>
  <c r="M38" i="40"/>
  <c r="M48" i="40"/>
  <c r="M33" i="40"/>
  <c r="I9" i="40"/>
  <c r="K9" i="40" s="1"/>
  <c r="O26" i="40"/>
  <c r="O14" i="40"/>
  <c r="I9" i="42"/>
  <c r="K52" i="42"/>
  <c r="O28" i="40"/>
  <c r="K39" i="41"/>
  <c r="P15" i="40"/>
  <c r="J23" i="40"/>
  <c r="K48" i="40"/>
  <c r="O40" i="42"/>
  <c r="M35" i="42"/>
  <c r="M41" i="42"/>
  <c r="K43" i="42"/>
  <c r="O28" i="32"/>
  <c r="P28" i="32" s="1"/>
  <c r="K59" i="40"/>
  <c r="K7" i="40"/>
  <c r="M39" i="40"/>
  <c r="M20" i="40"/>
  <c r="M21" i="40"/>
  <c r="M18" i="40"/>
  <c r="K52" i="41"/>
  <c r="O34" i="42"/>
  <c r="J43" i="41"/>
  <c r="J15" i="41"/>
  <c r="K15" i="42"/>
  <c r="J15" i="42"/>
  <c r="L23" i="40"/>
  <c r="L60" i="42"/>
  <c r="J32" i="42"/>
  <c r="K60" i="42"/>
  <c r="N23" i="40"/>
  <c r="P23" i="40" s="1"/>
  <c r="N18" i="42"/>
  <c r="N52" i="40"/>
  <c r="P52" i="40" s="1"/>
  <c r="L52" i="40"/>
  <c r="P5" i="40"/>
  <c r="P6" i="40"/>
  <c r="L39" i="40"/>
  <c r="L26" i="40"/>
  <c r="K17" i="40"/>
  <c r="J8" i="42"/>
  <c r="K50" i="42"/>
  <c r="N31" i="40"/>
  <c r="J44" i="42"/>
  <c r="K44" i="42"/>
  <c r="K39" i="40"/>
  <c r="K41" i="42"/>
  <c r="L28" i="42"/>
  <c r="J31" i="40"/>
  <c r="L49" i="42"/>
  <c r="J49" i="42"/>
  <c r="K43" i="40"/>
  <c r="K23" i="40"/>
  <c r="L40" i="40"/>
  <c r="K35" i="42"/>
  <c r="J40" i="42"/>
  <c r="K49" i="40"/>
  <c r="K52" i="40"/>
  <c r="K53" i="40"/>
  <c r="L29" i="40"/>
  <c r="J15" i="40"/>
  <c r="J19" i="40"/>
  <c r="K19" i="42"/>
  <c r="J52" i="42"/>
  <c r="K45" i="42"/>
  <c r="N15" i="42"/>
  <c r="P15" i="42" s="1"/>
  <c r="N25" i="42"/>
  <c r="N53" i="40"/>
  <c r="J14" i="42"/>
  <c r="K14" i="42"/>
  <c r="L51" i="42"/>
  <c r="L16" i="42"/>
  <c r="L28" i="40"/>
  <c r="J28" i="40"/>
  <c r="K32" i="42"/>
  <c r="K46" i="42"/>
  <c r="J46" i="42"/>
  <c r="L31" i="40"/>
  <c r="J27" i="42"/>
  <c r="K27" i="42"/>
  <c r="N13" i="40"/>
  <c r="L13" i="40"/>
  <c r="K13" i="40"/>
  <c r="K15" i="40"/>
  <c r="K8" i="42"/>
  <c r="L52" i="42"/>
  <c r="J19" i="42"/>
  <c r="J35" i="42"/>
  <c r="K12" i="42"/>
  <c r="L27" i="42"/>
  <c r="N45" i="42"/>
  <c r="J27" i="40"/>
  <c r="J30" i="42"/>
  <c r="K30" i="42"/>
  <c r="L7" i="42"/>
  <c r="L57" i="42"/>
  <c r="N46" i="42"/>
  <c r="L12" i="42"/>
  <c r="J31" i="42"/>
  <c r="K31" i="42"/>
  <c r="L53" i="40"/>
  <c r="J29" i="40"/>
  <c r="K40" i="40"/>
  <c r="K18" i="42"/>
  <c r="L48" i="42"/>
  <c r="J18" i="42"/>
  <c r="N38" i="42"/>
  <c r="K42" i="42"/>
  <c r="L33" i="42"/>
  <c r="K37" i="42"/>
  <c r="J37" i="42"/>
  <c r="L34" i="42"/>
  <c r="L59" i="42"/>
  <c r="K59" i="42"/>
  <c r="J59" i="42"/>
  <c r="K16" i="42"/>
  <c r="J16" i="40"/>
  <c r="L16" i="40"/>
  <c r="L26" i="42"/>
  <c r="N26" i="42"/>
  <c r="J26" i="42"/>
  <c r="L33" i="40"/>
  <c r="J28" i="41"/>
  <c r="L38" i="41"/>
  <c r="L40" i="41"/>
  <c r="L25" i="41"/>
  <c r="J7" i="41"/>
  <c r="L32" i="41"/>
  <c r="L15" i="41"/>
  <c r="L53" i="41"/>
  <c r="L39" i="41"/>
  <c r="J60" i="41"/>
  <c r="N43" i="41"/>
  <c r="P43" i="41" s="1"/>
  <c r="L43" i="41"/>
  <c r="L47" i="41"/>
  <c r="L41" i="41"/>
  <c r="L31" i="41"/>
  <c r="L24" i="41"/>
  <c r="H9" i="41"/>
  <c r="N9" i="41" s="1"/>
  <c r="L51" i="41"/>
  <c r="K60" i="41"/>
  <c r="J37" i="41"/>
  <c r="K37" i="41"/>
  <c r="K24" i="41"/>
  <c r="J24" i="41"/>
  <c r="J44" i="41"/>
  <c r="K44" i="41"/>
  <c r="L52" i="41"/>
  <c r="K7" i="41"/>
  <c r="L30" i="41"/>
  <c r="L13" i="41"/>
  <c r="L57" i="41"/>
  <c r="L60" i="41"/>
  <c r="J14" i="41"/>
  <c r="K14" i="41"/>
  <c r="J31" i="41"/>
  <c r="K31" i="41"/>
  <c r="L44" i="41"/>
  <c r="K8" i="41"/>
  <c r="L50" i="41"/>
  <c r="K43" i="41"/>
  <c r="L49" i="41"/>
  <c r="L37" i="41"/>
  <c r="L18" i="41"/>
  <c r="N36" i="41"/>
  <c r="J6" i="41"/>
  <c r="K6" i="41"/>
  <c r="J30" i="41"/>
  <c r="K30" i="41"/>
  <c r="K55" i="41"/>
  <c r="J55" i="41"/>
  <c r="L7" i="41"/>
  <c r="L22" i="41"/>
  <c r="K45" i="41"/>
  <c r="L56" i="41"/>
  <c r="L12" i="41"/>
  <c r="L48" i="41"/>
  <c r="L46" i="41"/>
  <c r="N7" i="41"/>
  <c r="J35" i="41"/>
  <c r="J27" i="41"/>
  <c r="L27" i="41"/>
  <c r="K27" i="41"/>
  <c r="K23" i="41"/>
  <c r="L23" i="41"/>
  <c r="L55" i="41"/>
  <c r="L21" i="41"/>
  <c r="L42" i="41"/>
  <c r="L16" i="41"/>
  <c r="L61" i="41"/>
  <c r="L29" i="41"/>
  <c r="L11" i="41"/>
  <c r="L14" i="41"/>
  <c r="N45" i="41"/>
  <c r="P45" i="41" s="1"/>
  <c r="K46" i="41"/>
  <c r="J46" i="41"/>
  <c r="L26" i="41"/>
  <c r="E22" i="42"/>
  <c r="G23" i="41"/>
  <c r="O23" i="41"/>
  <c r="O20" i="42"/>
  <c r="G20" i="42"/>
  <c r="O60" i="42"/>
  <c r="G60" i="42"/>
  <c r="O56" i="40"/>
  <c r="E17" i="40"/>
  <c r="E36" i="41"/>
  <c r="G30" i="42"/>
  <c r="E46" i="42"/>
  <c r="D36" i="42"/>
  <c r="G7" i="42"/>
  <c r="E60" i="42"/>
  <c r="E24" i="40"/>
  <c r="O45" i="42"/>
  <c r="O53" i="41"/>
  <c r="D43" i="40"/>
  <c r="O43" i="40"/>
  <c r="P43" i="40" s="1"/>
  <c r="G43" i="42"/>
  <c r="O43" i="42"/>
  <c r="G12" i="42"/>
  <c r="G60" i="41"/>
  <c r="E11" i="40"/>
  <c r="G25" i="42"/>
  <c r="G16" i="41"/>
  <c r="O16" i="41"/>
  <c r="P16" i="41" s="1"/>
  <c r="D16" i="41"/>
  <c r="G49" i="41"/>
  <c r="O11" i="41"/>
  <c r="G11" i="41"/>
  <c r="D52" i="40"/>
  <c r="O44" i="40"/>
  <c r="P44" i="40" s="1"/>
  <c r="O59" i="40"/>
  <c r="P59" i="40" s="1"/>
  <c r="O17" i="40"/>
  <c r="D8" i="40"/>
  <c r="G39" i="40"/>
  <c r="G52" i="40"/>
  <c r="D11" i="41"/>
  <c r="D12" i="41"/>
  <c r="D46" i="41"/>
  <c r="G56" i="42"/>
  <c r="G28" i="42"/>
  <c r="G22" i="42"/>
  <c r="E11" i="41"/>
  <c r="D45" i="40"/>
  <c r="O18" i="42"/>
  <c r="G40" i="41"/>
  <c r="O40" i="41"/>
  <c r="P40" i="41" s="1"/>
  <c r="G23" i="42"/>
  <c r="O23" i="42"/>
  <c r="P23" i="42" s="1"/>
  <c r="G21" i="42"/>
  <c r="G29" i="42"/>
  <c r="C9" i="41"/>
  <c r="G9" i="41" s="1"/>
  <c r="G15" i="40"/>
  <c r="O45" i="40"/>
  <c r="O58" i="42"/>
  <c r="D31" i="42"/>
  <c r="E52" i="40"/>
  <c r="O33" i="41"/>
  <c r="G33" i="41"/>
  <c r="G39" i="41"/>
  <c r="O39" i="41"/>
  <c r="G28" i="41"/>
  <c r="O28" i="41"/>
  <c r="O59" i="41"/>
  <c r="G59" i="41"/>
  <c r="O36" i="41"/>
  <c r="E44" i="40"/>
  <c r="O19" i="42"/>
  <c r="G19" i="42"/>
  <c r="G46" i="26"/>
  <c r="G19" i="26"/>
  <c r="G28" i="26"/>
  <c r="E56" i="40"/>
  <c r="G24" i="40"/>
  <c r="G19" i="40"/>
  <c r="D60" i="41"/>
  <c r="G46" i="41"/>
  <c r="G15" i="42"/>
  <c r="E31" i="42"/>
  <c r="D56" i="42"/>
  <c r="D48" i="42"/>
  <c r="G61" i="42"/>
  <c r="G35" i="42"/>
  <c r="O35" i="42"/>
  <c r="G38" i="41"/>
  <c r="G61" i="41"/>
  <c r="D13" i="40"/>
  <c r="G47" i="42"/>
  <c r="O34" i="41"/>
  <c r="P34" i="41" s="1"/>
  <c r="G34" i="41"/>
  <c r="G47" i="41"/>
  <c r="E46" i="41"/>
  <c r="D34" i="42"/>
  <c r="G37" i="42"/>
  <c r="D56" i="40"/>
  <c r="D44" i="40"/>
  <c r="G11" i="40"/>
  <c r="G31" i="41"/>
  <c r="O50" i="41"/>
  <c r="O25" i="41"/>
  <c r="D60" i="42"/>
  <c r="E34" i="42"/>
  <c r="G50" i="42"/>
  <c r="C9" i="42"/>
  <c r="G11" i="42"/>
  <c r="G53" i="42"/>
  <c r="O55" i="40"/>
  <c r="P55" i="40" s="1"/>
  <c r="G45" i="41"/>
  <c r="G18" i="40"/>
  <c r="O7" i="42"/>
  <c r="G38" i="42"/>
  <c r="G21" i="41"/>
  <c r="D33" i="40"/>
  <c r="P24" i="40"/>
  <c r="D18" i="42"/>
  <c r="E56" i="42"/>
  <c r="G52" i="42"/>
  <c r="O52" i="42"/>
  <c r="G26" i="41"/>
  <c r="O26" i="41"/>
  <c r="O20" i="41"/>
  <c r="G20" i="41"/>
  <c r="F47" i="42"/>
  <c r="D47" i="42"/>
  <c r="N28" i="40"/>
  <c r="D28" i="40"/>
  <c r="D50" i="40"/>
  <c r="E28" i="40"/>
  <c r="D43" i="42"/>
  <c r="D20" i="42"/>
  <c r="D13" i="42"/>
  <c r="F53" i="42"/>
  <c r="N20" i="42"/>
  <c r="E58" i="42"/>
  <c r="N58" i="42"/>
  <c r="E49" i="40"/>
  <c r="N49" i="40"/>
  <c r="F40" i="42"/>
  <c r="N40" i="42"/>
  <c r="F56" i="42"/>
  <c r="B9" i="42"/>
  <c r="D7" i="42"/>
  <c r="N39" i="40"/>
  <c r="D39" i="40"/>
  <c r="F34" i="42"/>
  <c r="N34" i="42"/>
  <c r="D5" i="42"/>
  <c r="D32" i="40"/>
  <c r="N12" i="42"/>
  <c r="N21" i="42"/>
  <c r="E21" i="42"/>
  <c r="F35" i="42"/>
  <c r="E46" i="40"/>
  <c r="F39" i="40"/>
  <c r="F31" i="40"/>
  <c r="E31" i="40"/>
  <c r="F30" i="40"/>
  <c r="F55" i="42"/>
  <c r="E45" i="42"/>
  <c r="F48" i="42"/>
  <c r="F39" i="42"/>
  <c r="F42" i="42"/>
  <c r="N47" i="40"/>
  <c r="N43" i="42"/>
  <c r="D51" i="42"/>
  <c r="E51" i="42"/>
  <c r="N14" i="42"/>
  <c r="P14" i="42" s="1"/>
  <c r="D32" i="42"/>
  <c r="E32" i="42"/>
  <c r="N32" i="42"/>
  <c r="F61" i="42"/>
  <c r="E61" i="42"/>
  <c r="D61" i="42"/>
  <c r="N19" i="42"/>
  <c r="F19" i="42"/>
  <c r="F11" i="42"/>
  <c r="F28" i="40"/>
  <c r="D16" i="42"/>
  <c r="E16" i="42"/>
  <c r="F16" i="42"/>
  <c r="E50" i="40"/>
  <c r="N42" i="40"/>
  <c r="F42" i="40"/>
  <c r="F47" i="40"/>
  <c r="F51" i="40"/>
  <c r="F45" i="42"/>
  <c r="F36" i="42"/>
  <c r="F21" i="42"/>
  <c r="F18" i="42"/>
  <c r="E18" i="42"/>
  <c r="F44" i="42"/>
  <c r="E48" i="42"/>
  <c r="F33" i="42"/>
  <c r="E39" i="42"/>
  <c r="D39" i="42"/>
  <c r="F23" i="42"/>
  <c r="E40" i="42"/>
  <c r="N13" i="42"/>
  <c r="D42" i="42"/>
  <c r="E42" i="42"/>
  <c r="N42" i="42"/>
  <c r="P42" i="42" s="1"/>
  <c r="N36" i="40"/>
  <c r="D36" i="40"/>
  <c r="F59" i="42"/>
  <c r="N59" i="42"/>
  <c r="E20" i="42"/>
  <c r="N40" i="40"/>
  <c r="D40" i="40"/>
  <c r="F29" i="42"/>
  <c r="F26" i="42"/>
  <c r="F46" i="42"/>
  <c r="F15" i="42"/>
  <c r="P39" i="42"/>
  <c r="D21" i="42"/>
  <c r="F57" i="42"/>
  <c r="F41" i="42"/>
  <c r="F8" i="42"/>
  <c r="F22" i="42"/>
  <c r="E35" i="42"/>
  <c r="F38" i="42"/>
  <c r="D38" i="42"/>
  <c r="N51" i="40"/>
  <c r="E39" i="40"/>
  <c r="D30" i="40"/>
  <c r="N30" i="40"/>
  <c r="F24" i="42"/>
  <c r="E13" i="42"/>
  <c r="F51" i="42"/>
  <c r="N53" i="42"/>
  <c r="P53" i="42" s="1"/>
  <c r="E51" i="40"/>
  <c r="E20" i="40"/>
  <c r="D40" i="42"/>
  <c r="F12" i="42"/>
  <c r="E12" i="42"/>
  <c r="E53" i="42"/>
  <c r="F30" i="42"/>
  <c r="F58" i="42"/>
  <c r="D17" i="42"/>
  <c r="N17" i="42"/>
  <c r="F17" i="42"/>
  <c r="E17" i="42"/>
  <c r="F21" i="40"/>
  <c r="D21" i="40"/>
  <c r="N36" i="42"/>
  <c r="P36" i="42" s="1"/>
  <c r="E36" i="42"/>
  <c r="D41" i="42"/>
  <c r="E41" i="42"/>
  <c r="N41" i="42"/>
  <c r="P41" i="42" s="1"/>
  <c r="D20" i="40"/>
  <c r="N46" i="40"/>
  <c r="P46" i="40" s="1"/>
  <c r="N47" i="42"/>
  <c r="P47" i="42" s="1"/>
  <c r="F52" i="42"/>
  <c r="F50" i="42"/>
  <c r="D50" i="42"/>
  <c r="N7" i="42"/>
  <c r="F25" i="42"/>
  <c r="D31" i="40"/>
  <c r="E26" i="40"/>
  <c r="D26" i="40"/>
  <c r="N26" i="40"/>
  <c r="E47" i="42"/>
  <c r="E38" i="42"/>
  <c r="E25" i="42"/>
  <c r="D25" i="42"/>
  <c r="D53" i="42"/>
  <c r="D45" i="42"/>
  <c r="E37" i="42"/>
  <c r="F31" i="42"/>
  <c r="F27" i="42"/>
  <c r="D46" i="42"/>
  <c r="F18" i="40"/>
  <c r="D18" i="40"/>
  <c r="N35" i="42"/>
  <c r="D33" i="42"/>
  <c r="E33" i="42"/>
  <c r="F60" i="42"/>
  <c r="E43" i="42"/>
  <c r="D34" i="40"/>
  <c r="N34" i="40"/>
  <c r="P34" i="40" s="1"/>
  <c r="F49" i="42"/>
  <c r="N49" i="42"/>
  <c r="P49" i="42" s="1"/>
  <c r="N51" i="42"/>
  <c r="P51" i="42" s="1"/>
  <c r="F28" i="42"/>
  <c r="E28" i="42"/>
  <c r="D28" i="42"/>
  <c r="D42" i="40"/>
  <c r="F27" i="41"/>
  <c r="D27" i="41"/>
  <c r="N27" i="41"/>
  <c r="P27" i="41" s="1"/>
  <c r="D59" i="41"/>
  <c r="E53" i="41"/>
  <c r="E45" i="41"/>
  <c r="E55" i="41"/>
  <c r="N47" i="41"/>
  <c r="E43" i="41"/>
  <c r="D23" i="41"/>
  <c r="D50" i="41"/>
  <c r="D30" i="41"/>
  <c r="F5" i="41"/>
  <c r="D45" i="41"/>
  <c r="E57" i="41"/>
  <c r="D57" i="41"/>
  <c r="N61" i="41"/>
  <c r="N14" i="41"/>
  <c r="F14" i="41"/>
  <c r="E50" i="41"/>
  <c r="F6" i="41"/>
  <c r="E5" i="41"/>
  <c r="F45" i="41"/>
  <c r="E39" i="41"/>
  <c r="N39" i="41"/>
  <c r="D39" i="41"/>
  <c r="E59" i="41"/>
  <c r="N29" i="41"/>
  <c r="E49" i="41"/>
  <c r="N49" i="41"/>
  <c r="P49" i="41" s="1"/>
  <c r="F59" i="41"/>
  <c r="F40" i="41"/>
  <c r="D7" i="41"/>
  <c r="D56" i="41"/>
  <c r="N56" i="41"/>
  <c r="P56" i="41" s="1"/>
  <c r="E27" i="41"/>
  <c r="F7" i="41"/>
  <c r="N23" i="41"/>
  <c r="D5" i="41"/>
  <c r="N44" i="41"/>
  <c r="P44" i="41" s="1"/>
  <c r="F44" i="41"/>
  <c r="D44" i="41"/>
  <c r="E23" i="41"/>
  <c r="F58" i="41"/>
  <c r="E58" i="41"/>
  <c r="N58" i="41"/>
  <c r="D42" i="41"/>
  <c r="F42" i="41"/>
  <c r="E42" i="41"/>
  <c r="N42" i="41"/>
  <c r="P42" i="41" s="1"/>
  <c r="N57" i="41"/>
  <c r="D41" i="41"/>
  <c r="N41" i="41"/>
  <c r="E41" i="41"/>
  <c r="F41" i="41"/>
  <c r="E56" i="41"/>
  <c r="D53" i="41"/>
  <c r="N5" i="41"/>
  <c r="P5" i="41" s="1"/>
  <c r="F26" i="41"/>
  <c r="N26" i="41"/>
  <c r="E51" i="41"/>
  <c r="D51" i="41"/>
  <c r="N51" i="41"/>
  <c r="P51" i="41" s="1"/>
  <c r="N50" i="41"/>
  <c r="N33" i="41"/>
  <c r="E33" i="41"/>
  <c r="D33" i="41"/>
  <c r="F28" i="41"/>
  <c r="F55" i="41"/>
  <c r="F30" i="41"/>
  <c r="N48" i="41"/>
  <c r="P48" i="41" s="1"/>
  <c r="D48" i="41"/>
  <c r="D22" i="41"/>
  <c r="F22" i="41"/>
  <c r="E22" i="41"/>
  <c r="N22" i="41"/>
  <c r="P22" i="41" s="1"/>
  <c r="N31" i="41"/>
  <c r="F31" i="41"/>
  <c r="D31" i="41"/>
  <c r="M8" i="42" a="1"/>
  <c r="L8" i="42"/>
  <c r="L9" i="42"/>
  <c r="M7" i="42"/>
  <c r="M6" i="42"/>
  <c r="M5" i="42"/>
  <c r="G7" i="41"/>
  <c r="G6" i="41"/>
  <c r="G5" i="41"/>
  <c r="L8" i="41"/>
  <c r="G8" i="41"/>
  <c r="F8" i="41"/>
  <c r="M8" i="41" a="1"/>
  <c r="M7" i="41"/>
  <c r="M6" i="41"/>
  <c r="M5" i="41"/>
  <c r="P12" i="40"/>
  <c r="M7" i="40"/>
  <c r="M6" i="40"/>
  <c r="M5" i="40"/>
  <c r="F9" i="40"/>
  <c r="F8" i="40"/>
  <c r="P29" i="40"/>
  <c r="G8" i="40" a="1"/>
  <c r="M8" i="40" a="1"/>
  <c r="L9" i="40"/>
  <c r="L8" i="40"/>
  <c r="M33" i="26"/>
  <c r="M52" i="26"/>
  <c r="M14" i="26"/>
  <c r="M47" i="26"/>
  <c r="M34" i="26"/>
  <c r="M11" i="26"/>
  <c r="M23" i="26"/>
  <c r="M25" i="26"/>
  <c r="M35" i="26"/>
  <c r="M22" i="26"/>
  <c r="M16" i="26"/>
  <c r="M13" i="26"/>
  <c r="M46" i="26"/>
  <c r="M31" i="26"/>
  <c r="M44" i="26"/>
  <c r="M20" i="26"/>
  <c r="M38" i="26"/>
  <c r="M42" i="26"/>
  <c r="M48" i="26"/>
  <c r="M19" i="26"/>
  <c r="M37" i="26"/>
  <c r="M36" i="26"/>
  <c r="M43" i="26"/>
  <c r="M50" i="26"/>
  <c r="M12" i="26"/>
  <c r="M18" i="26"/>
  <c r="M26" i="26"/>
  <c r="M40" i="26"/>
  <c r="M41" i="26"/>
  <c r="M27" i="26"/>
  <c r="M24" i="26"/>
  <c r="M17" i="26"/>
  <c r="M49" i="26"/>
  <c r="M53" i="26"/>
  <c r="M45" i="26"/>
  <c r="M21" i="26"/>
  <c r="M29" i="26"/>
  <c r="M39" i="26"/>
  <c r="M51" i="26"/>
  <c r="M32" i="26"/>
  <c r="M30" i="26"/>
  <c r="M28" i="26"/>
  <c r="G32" i="26"/>
  <c r="G49" i="26"/>
  <c r="G16" i="26"/>
  <c r="G18" i="26"/>
  <c r="G53" i="26"/>
  <c r="G21" i="26"/>
  <c r="G39" i="26"/>
  <c r="G38" i="26"/>
  <c r="G26" i="26"/>
  <c r="G35" i="26"/>
  <c r="G27" i="26"/>
  <c r="D43" i="32"/>
  <c r="G11" i="26"/>
  <c r="G48" i="26"/>
  <c r="G13" i="26"/>
  <c r="G43" i="26"/>
  <c r="G22" i="26"/>
  <c r="G37" i="26"/>
  <c r="G23" i="26"/>
  <c r="G12" i="26"/>
  <c r="G17" i="26"/>
  <c r="G15" i="26"/>
  <c r="G41" i="26"/>
  <c r="G36" i="26"/>
  <c r="G45" i="26"/>
  <c r="G52" i="26"/>
  <c r="E43" i="32"/>
  <c r="G25" i="26"/>
  <c r="G44" i="26"/>
  <c r="G47" i="26"/>
  <c r="G24" i="26"/>
  <c r="O52" i="32"/>
  <c r="P52" i="32" s="1"/>
  <c r="G52" i="32"/>
  <c r="O34" i="32"/>
  <c r="P34" i="32" s="1"/>
  <c r="G34" i="32"/>
  <c r="K45" i="32"/>
  <c r="M45" i="32"/>
  <c r="O23" i="32"/>
  <c r="P23" i="32" s="1"/>
  <c r="G23" i="32"/>
  <c r="J43" i="32"/>
  <c r="M43" i="32"/>
  <c r="J21" i="32"/>
  <c r="M21" i="32"/>
  <c r="E35" i="32"/>
  <c r="G35" i="32"/>
  <c r="K14" i="32"/>
  <c r="M14" i="32"/>
  <c r="K30" i="32"/>
  <c r="M30" i="32"/>
  <c r="E45" i="32"/>
  <c r="G45" i="32"/>
  <c r="K41" i="32"/>
  <c r="M41" i="32"/>
  <c r="K50" i="32"/>
  <c r="M50" i="32"/>
  <c r="O27" i="32"/>
  <c r="P27" i="32" s="1"/>
  <c r="G27" i="32"/>
  <c r="O22" i="32"/>
  <c r="G22" i="32"/>
  <c r="J20" i="32"/>
  <c r="M20" i="32"/>
  <c r="K22" i="32"/>
  <c r="M22" i="32"/>
  <c r="E24" i="32"/>
  <c r="G24" i="32"/>
  <c r="J47" i="32"/>
  <c r="M47" i="32"/>
  <c r="O19" i="32"/>
  <c r="P19" i="32" s="1"/>
  <c r="K20" i="32"/>
  <c r="D24" i="32"/>
  <c r="P58" i="32"/>
  <c r="J14" i="32"/>
  <c r="J41" i="32"/>
  <c r="O30" i="32"/>
  <c r="P30" i="32" s="1"/>
  <c r="O40" i="32"/>
  <c r="P40" i="32" s="1"/>
  <c r="O41" i="32"/>
  <c r="P41" i="32" s="1"/>
  <c r="O24" i="32"/>
  <c r="P24" i="32" s="1"/>
  <c r="G9" i="32"/>
  <c r="E34" i="32"/>
  <c r="P8" i="32"/>
  <c r="E21" i="32"/>
  <c r="D35" i="32"/>
  <c r="D52" i="32"/>
  <c r="O35" i="32"/>
  <c r="P35" i="32" s="1"/>
  <c r="E27" i="32"/>
  <c r="D27" i="32"/>
  <c r="P31" i="32"/>
  <c r="P42" i="32"/>
  <c r="O43" i="32"/>
  <c r="P43" i="32" s="1"/>
  <c r="J30" i="32"/>
  <c r="O50" i="32"/>
  <c r="P50" i="32" s="1"/>
  <c r="J50" i="32"/>
  <c r="K21" i="32"/>
  <c r="P33" i="32"/>
  <c r="K43" i="32"/>
  <c r="J38" i="32"/>
  <c r="P36" i="32"/>
  <c r="P46" i="32"/>
  <c r="D22" i="32"/>
  <c r="D45" i="32"/>
  <c r="P53" i="32"/>
  <c r="D34" i="32"/>
  <c r="P15" i="32"/>
  <c r="P6" i="32"/>
  <c r="P5" i="32"/>
  <c r="J28" i="32"/>
  <c r="J9" i="32"/>
  <c r="K47" i="32"/>
  <c r="J22" i="32"/>
  <c r="O47" i="32"/>
  <c r="P47" i="32" s="1"/>
  <c r="P32" i="32"/>
  <c r="P26" i="32"/>
  <c r="P13" i="32"/>
  <c r="P57" i="32"/>
  <c r="P25" i="32"/>
  <c r="P61" i="32"/>
  <c r="D12" i="32"/>
  <c r="E12" i="32"/>
  <c r="K9" i="32"/>
  <c r="P37" i="32"/>
  <c r="P60" i="32"/>
  <c r="J48" i="32"/>
  <c r="O48" i="32"/>
  <c r="P48" i="32" s="1"/>
  <c r="K48" i="32"/>
  <c r="K28" i="32"/>
  <c r="K40" i="32"/>
  <c r="K38" i="32"/>
  <c r="J40" i="32"/>
  <c r="P51" i="32"/>
  <c r="J45" i="32"/>
  <c r="P49" i="32"/>
  <c r="J19" i="32"/>
  <c r="J16" i="32"/>
  <c r="O45" i="32"/>
  <c r="P45" i="32" s="1"/>
  <c r="K16" i="32"/>
  <c r="P11" i="32"/>
  <c r="P56" i="32"/>
  <c r="O38" i="32"/>
  <c r="P38" i="32" s="1"/>
  <c r="E47" i="32"/>
  <c r="E16" i="32"/>
  <c r="O16" i="32"/>
  <c r="P16" i="32" s="1"/>
  <c r="D16" i="32"/>
  <c r="O21" i="32"/>
  <c r="P21" i="32" s="1"/>
  <c r="O12" i="32"/>
  <c r="P12" i="32" s="1"/>
  <c r="D21" i="32"/>
  <c r="D23" i="32"/>
  <c r="D14" i="32"/>
  <c r="O14" i="32"/>
  <c r="P14" i="32" s="1"/>
  <c r="E14" i="32"/>
  <c r="E23" i="32"/>
  <c r="E52" i="32"/>
  <c r="D47" i="32"/>
  <c r="E22" i="32"/>
  <c r="P55" i="32"/>
  <c r="P7" i="32"/>
  <c r="P39" i="32"/>
  <c r="P17" i="32"/>
  <c r="E9" i="32"/>
  <c r="F8" i="32" a="1"/>
  <c r="L6" i="32"/>
  <c r="L5" i="32"/>
  <c r="L7" i="32"/>
  <c r="G6" i="32"/>
  <c r="G7" i="32"/>
  <c r="G5" i="32"/>
  <c r="N9" i="32"/>
  <c r="D9" i="32"/>
  <c r="P18" i="32"/>
  <c r="M9" i="32"/>
  <c r="M8" i="32"/>
  <c r="L8" i="32"/>
  <c r="L9" i="32"/>
  <c r="C57" i="26"/>
  <c r="G57" i="26" s="1"/>
  <c r="C58" i="26"/>
  <c r="G58" i="26" s="1"/>
  <c r="C59" i="26"/>
  <c r="G59" i="26" s="1"/>
  <c r="P20" i="32" l="1"/>
  <c r="P55" i="41"/>
  <c r="P59" i="41"/>
  <c r="G9" i="42"/>
  <c r="D9" i="42"/>
  <c r="L9" i="41"/>
  <c r="K9" i="41"/>
  <c r="P20" i="40"/>
  <c r="P9" i="32"/>
  <c r="P11" i="42"/>
  <c r="P21" i="41"/>
  <c r="J9" i="41"/>
  <c r="N9" i="42"/>
  <c r="P60" i="42"/>
  <c r="P7" i="41"/>
  <c r="P37" i="42"/>
  <c r="P57" i="41"/>
  <c r="P38" i="41"/>
  <c r="J9" i="42"/>
  <c r="P22" i="32"/>
  <c r="P51" i="40"/>
  <c r="P47" i="40"/>
  <c r="P61" i="41"/>
  <c r="P28" i="41"/>
  <c r="P52" i="42"/>
  <c r="P31" i="42"/>
  <c r="P22" i="42"/>
  <c r="P58" i="42"/>
  <c r="P45" i="42"/>
  <c r="J9" i="40"/>
  <c r="P30" i="40"/>
  <c r="K9" i="42"/>
  <c r="P13" i="42"/>
  <c r="P39" i="40"/>
  <c r="P21" i="42"/>
  <c r="P37" i="41"/>
  <c r="O9" i="41"/>
  <c r="P9" i="41" s="1"/>
  <c r="P12" i="42"/>
  <c r="P29" i="41"/>
  <c r="P56" i="40"/>
  <c r="P33" i="42"/>
  <c r="P28" i="42"/>
  <c r="P11" i="41"/>
  <c r="P46" i="41"/>
  <c r="P13" i="41"/>
  <c r="P53" i="40"/>
  <c r="O9" i="40"/>
  <c r="P9" i="40" s="1"/>
  <c r="P25" i="42"/>
  <c r="P59" i="42"/>
  <c r="P13" i="40"/>
  <c r="P21" i="40"/>
  <c r="P40" i="40"/>
  <c r="P31" i="40"/>
  <c r="P49" i="40"/>
  <c r="P17" i="40"/>
  <c r="P27" i="40"/>
  <c r="P17" i="42"/>
  <c r="P38" i="42"/>
  <c r="P7" i="42"/>
  <c r="P58" i="41"/>
  <c r="P14" i="41"/>
  <c r="P39" i="41"/>
  <c r="P23" i="41"/>
  <c r="P8" i="41"/>
  <c r="P53" i="41"/>
  <c r="P20" i="41"/>
  <c r="P47" i="41"/>
  <c r="P44" i="42"/>
  <c r="P45" i="40"/>
  <c r="P25" i="41"/>
  <c r="P36" i="41"/>
  <c r="P42" i="40"/>
  <c r="P14" i="40"/>
  <c r="P32" i="42"/>
  <c r="P31" i="41"/>
  <c r="P26" i="42"/>
  <c r="P33" i="41"/>
  <c r="P50" i="41"/>
  <c r="P46" i="42"/>
  <c r="P41" i="41"/>
  <c r="P28" i="40"/>
  <c r="P26" i="41"/>
  <c r="P43" i="42"/>
  <c r="P26" i="40"/>
  <c r="P34" i="42"/>
  <c r="P40" i="42"/>
  <c r="P35" i="42"/>
  <c r="P19" i="42"/>
  <c r="P36" i="40"/>
  <c r="P18" i="42"/>
  <c r="P20" i="42"/>
  <c r="O9" i="42"/>
  <c r="F9" i="42"/>
  <c r="E9" i="42"/>
  <c r="E9" i="41"/>
  <c r="D9" i="41"/>
  <c r="M9" i="42"/>
  <c r="M8" i="42"/>
  <c r="M8" i="41"/>
  <c r="M9" i="41"/>
  <c r="M9" i="40"/>
  <c r="M8" i="40"/>
  <c r="G8" i="40"/>
  <c r="G9" i="40"/>
  <c r="F9" i="32"/>
  <c r="F8" i="32"/>
  <c r="H61" i="26"/>
  <c r="H60" i="26"/>
  <c r="H59" i="26"/>
  <c r="H58" i="26"/>
  <c r="H57" i="26"/>
  <c r="H56" i="26"/>
  <c r="H55" i="26"/>
  <c r="H8" i="26"/>
  <c r="H6" i="26"/>
  <c r="H7" i="26"/>
  <c r="H5" i="26"/>
  <c r="N12" i="26"/>
  <c r="N14" i="26"/>
  <c r="N15" i="26"/>
  <c r="N21" i="26"/>
  <c r="N31" i="26"/>
  <c r="N25" i="26"/>
  <c r="N30" i="26"/>
  <c r="N51" i="26"/>
  <c r="N39" i="26"/>
  <c r="N44" i="26"/>
  <c r="N45" i="26"/>
  <c r="B61" i="26"/>
  <c r="B60" i="26"/>
  <c r="B59" i="26"/>
  <c r="D59" i="26" s="1"/>
  <c r="B58" i="26"/>
  <c r="B57" i="26"/>
  <c r="B56" i="26"/>
  <c r="B55" i="26"/>
  <c r="B8" i="26"/>
  <c r="B6" i="26"/>
  <c r="B7" i="26"/>
  <c r="B5" i="26"/>
  <c r="N48" i="26"/>
  <c r="I61" i="26"/>
  <c r="M61" i="26" s="1"/>
  <c r="I60" i="26"/>
  <c r="M60" i="26" s="1"/>
  <c r="I59" i="26"/>
  <c r="M59" i="26" s="1"/>
  <c r="I58" i="26"/>
  <c r="I57" i="26"/>
  <c r="I56" i="26"/>
  <c r="M56" i="26" s="1"/>
  <c r="C61" i="26"/>
  <c r="G61" i="26" s="1"/>
  <c r="C60" i="26"/>
  <c r="G60" i="26" s="1"/>
  <c r="C56" i="26"/>
  <c r="G56" i="26" s="1"/>
  <c r="N40" i="26"/>
  <c r="B9" i="26" l="1"/>
  <c r="P9" i="42"/>
  <c r="F55" i="26"/>
  <c r="O58" i="26"/>
  <c r="M58" i="26"/>
  <c r="O57" i="26"/>
  <c r="M57" i="26"/>
  <c r="L56" i="26"/>
  <c r="L57" i="26"/>
  <c r="L58" i="26"/>
  <c r="L59" i="26"/>
  <c r="L60" i="26"/>
  <c r="L61" i="26"/>
  <c r="L50" i="26"/>
  <c r="L44" i="26"/>
  <c r="L32" i="26"/>
  <c r="L20" i="26"/>
  <c r="L30" i="26"/>
  <c r="L27" i="26"/>
  <c r="L51" i="26"/>
  <c r="L34" i="26"/>
  <c r="L12" i="26"/>
  <c r="L37" i="26"/>
  <c r="L22" i="26"/>
  <c r="L46" i="26"/>
  <c r="L23" i="26"/>
  <c r="L21" i="26"/>
  <c r="L36" i="26"/>
  <c r="L13" i="26"/>
  <c r="L33" i="26"/>
  <c r="L19" i="26"/>
  <c r="L31" i="26"/>
  <c r="L26" i="26"/>
  <c r="L15" i="26"/>
  <c r="L35" i="26"/>
  <c r="L40" i="26"/>
  <c r="L28" i="26"/>
  <c r="L52" i="26"/>
  <c r="L43" i="26"/>
  <c r="L48" i="26"/>
  <c r="L18" i="26"/>
  <c r="L45" i="26"/>
  <c r="L49" i="26"/>
  <c r="L38" i="26"/>
  <c r="L29" i="26"/>
  <c r="L14" i="26"/>
  <c r="L25" i="26"/>
  <c r="L47" i="26"/>
  <c r="L11" i="26"/>
  <c r="L17" i="26"/>
  <c r="L42" i="26"/>
  <c r="L24" i="26"/>
  <c r="L41" i="26"/>
  <c r="L53" i="26"/>
  <c r="L16" i="26"/>
  <c r="L39" i="26"/>
  <c r="K55" i="26"/>
  <c r="L55" i="26"/>
  <c r="F56" i="26"/>
  <c r="F57" i="26"/>
  <c r="F58" i="26"/>
  <c r="F41" i="26"/>
  <c r="F34" i="26"/>
  <c r="F43" i="26"/>
  <c r="F22" i="26"/>
  <c r="F16" i="26"/>
  <c r="F51" i="26"/>
  <c r="F46" i="26"/>
  <c r="F25" i="26"/>
  <c r="F42" i="26"/>
  <c r="F53" i="26"/>
  <c r="F35" i="26"/>
  <c r="F52" i="26"/>
  <c r="F27" i="26"/>
  <c r="F21" i="26"/>
  <c r="F50" i="26"/>
  <c r="F47" i="26"/>
  <c r="F32" i="26"/>
  <c r="F48" i="26"/>
  <c r="F18" i="26"/>
  <c r="F23" i="26"/>
  <c r="F31" i="26"/>
  <c r="F24" i="26"/>
  <c r="F26" i="26"/>
  <c r="F37" i="26"/>
  <c r="F11" i="26"/>
  <c r="F17" i="26"/>
  <c r="F19" i="26"/>
  <c r="F33" i="26"/>
  <c r="F36" i="26"/>
  <c r="F13" i="26"/>
  <c r="F38" i="26"/>
  <c r="F14" i="26"/>
  <c r="F40" i="26"/>
  <c r="F39" i="26"/>
  <c r="F12" i="26"/>
  <c r="F20" i="26"/>
  <c r="F44" i="26"/>
  <c r="F15" i="26"/>
  <c r="F29" i="26"/>
  <c r="F30" i="26"/>
  <c r="F49" i="26"/>
  <c r="F28" i="26"/>
  <c r="F45" i="26"/>
  <c r="F60" i="26"/>
  <c r="E59" i="26"/>
  <c r="F59" i="26"/>
  <c r="F61" i="26"/>
  <c r="N6" i="26"/>
  <c r="J60" i="26"/>
  <c r="K61" i="26"/>
  <c r="K56" i="26"/>
  <c r="K57" i="26"/>
  <c r="O60" i="26"/>
  <c r="N55" i="26"/>
  <c r="D5" i="26"/>
  <c r="E5" i="26"/>
  <c r="J59" i="26"/>
  <c r="J55" i="26"/>
  <c r="O55" i="26"/>
  <c r="O59" i="26"/>
  <c r="J58" i="26"/>
  <c r="D56" i="26"/>
  <c r="O56" i="26"/>
  <c r="O61" i="26"/>
  <c r="E32" i="26"/>
  <c r="E13" i="26"/>
  <c r="D11" i="26"/>
  <c r="E37" i="26"/>
  <c r="E22" i="26"/>
  <c r="N20" i="26"/>
  <c r="E27" i="26"/>
  <c r="E46" i="26"/>
  <c r="O11" i="26"/>
  <c r="O41" i="26"/>
  <c r="O23" i="26"/>
  <c r="O42" i="26"/>
  <c r="O34" i="26"/>
  <c r="O30" i="26"/>
  <c r="N38" i="26"/>
  <c r="N26" i="26"/>
  <c r="N11" i="26"/>
  <c r="E39" i="26"/>
  <c r="E15" i="26"/>
  <c r="O39" i="26"/>
  <c r="O24" i="26"/>
  <c r="O51" i="26"/>
  <c r="O14" i="26"/>
  <c r="O15" i="26"/>
  <c r="O47" i="26"/>
  <c r="N18" i="26"/>
  <c r="E20" i="26"/>
  <c r="O16" i="26"/>
  <c r="J37" i="26"/>
  <c r="O37" i="26"/>
  <c r="J44" i="26"/>
  <c r="O44" i="26"/>
  <c r="O18" i="26"/>
  <c r="O22" i="26"/>
  <c r="E12" i="26"/>
  <c r="K38" i="26"/>
  <c r="O38" i="26"/>
  <c r="O19" i="26"/>
  <c r="O33" i="26"/>
  <c r="O32" i="26"/>
  <c r="O35" i="26"/>
  <c r="O13" i="26"/>
  <c r="O29" i="26"/>
  <c r="O40" i="26"/>
  <c r="D30" i="26"/>
  <c r="O27" i="26"/>
  <c r="O52" i="26"/>
  <c r="J46" i="26"/>
  <c r="O46" i="26"/>
  <c r="J20" i="26"/>
  <c r="O20" i="26"/>
  <c r="O50" i="26"/>
  <c r="N34" i="26"/>
  <c r="K12" i="26"/>
  <c r="O12" i="26"/>
  <c r="E51" i="26"/>
  <c r="J25" i="26"/>
  <c r="O25" i="26"/>
  <c r="O53" i="26"/>
  <c r="J48" i="26"/>
  <c r="O48" i="26"/>
  <c r="J21" i="26"/>
  <c r="J31" i="26"/>
  <c r="O31" i="26"/>
  <c r="N46" i="26"/>
  <c r="N28" i="26"/>
  <c r="N24" i="26"/>
  <c r="O45" i="26"/>
  <c r="E44" i="26"/>
  <c r="E18" i="26"/>
  <c r="J28" i="26"/>
  <c r="O28" i="26"/>
  <c r="K36" i="26"/>
  <c r="O36" i="26"/>
  <c r="K26" i="26"/>
  <c r="O26" i="26"/>
  <c r="K49" i="26"/>
  <c r="O49" i="26"/>
  <c r="O43" i="26"/>
  <c r="O17" i="26"/>
  <c r="K59" i="26"/>
  <c r="K58" i="26"/>
  <c r="K60" i="26"/>
  <c r="J57" i="26"/>
  <c r="N57" i="26"/>
  <c r="J22" i="26"/>
  <c r="N42" i="26"/>
  <c r="N29" i="26"/>
  <c r="N22" i="26"/>
  <c r="N32" i="26"/>
  <c r="N13" i="26"/>
  <c r="K45" i="26"/>
  <c r="J50" i="26"/>
  <c r="N50" i="26"/>
  <c r="K33" i="26"/>
  <c r="N43" i="26"/>
  <c r="N35" i="26"/>
  <c r="N33" i="26"/>
  <c r="N27" i="26"/>
  <c r="N37" i="26"/>
  <c r="J18" i="26"/>
  <c r="J27" i="26"/>
  <c r="K43" i="26"/>
  <c r="K48" i="26"/>
  <c r="N52" i="26"/>
  <c r="N36" i="26"/>
  <c r="E56" i="26"/>
  <c r="D60" i="26"/>
  <c r="I9" i="26"/>
  <c r="E60" i="26"/>
  <c r="E61" i="26"/>
  <c r="D22" i="26"/>
  <c r="E38" i="26"/>
  <c r="D55" i="26"/>
  <c r="E45" i="26"/>
  <c r="D41" i="26"/>
  <c r="N61" i="26"/>
  <c r="E50" i="26"/>
  <c r="E24" i="26"/>
  <c r="D23" i="26"/>
  <c r="E14" i="26"/>
  <c r="E19" i="26"/>
  <c r="N47" i="26"/>
  <c r="N19" i="26"/>
  <c r="D34" i="26"/>
  <c r="N49" i="26"/>
  <c r="J61" i="26"/>
  <c r="N59" i="26"/>
  <c r="N58" i="26"/>
  <c r="N56" i="26"/>
  <c r="J56" i="26"/>
  <c r="H9" i="26"/>
  <c r="N53" i="26"/>
  <c r="N23" i="26"/>
  <c r="K19" i="26"/>
  <c r="J52" i="26"/>
  <c r="N41" i="26"/>
  <c r="J53" i="26"/>
  <c r="K17" i="26"/>
  <c r="N17" i="26"/>
  <c r="J16" i="26"/>
  <c r="N16" i="26"/>
  <c r="N60" i="26"/>
  <c r="D58" i="26"/>
  <c r="E55" i="26"/>
  <c r="E35" i="26"/>
  <c r="E29" i="26"/>
  <c r="E52" i="26"/>
  <c r="D42" i="26"/>
  <c r="E47" i="26"/>
  <c r="E16" i="26"/>
  <c r="E43" i="26"/>
  <c r="K21" i="26"/>
  <c r="D53" i="26"/>
  <c r="E33" i="26"/>
  <c r="K22" i="26"/>
  <c r="D61" i="26"/>
  <c r="D48" i="26"/>
  <c r="E40" i="26"/>
  <c r="K31" i="26"/>
  <c r="D21" i="26"/>
  <c r="E17" i="26"/>
  <c r="E57" i="26"/>
  <c r="D31" i="26"/>
  <c r="D57" i="26"/>
  <c r="E58" i="26"/>
  <c r="D17" i="26"/>
  <c r="D39" i="26"/>
  <c r="D24" i="26"/>
  <c r="D51" i="26"/>
  <c r="D14" i="26"/>
  <c r="D15" i="26"/>
  <c r="D47" i="26"/>
  <c r="E25" i="26"/>
  <c r="E53" i="26"/>
  <c r="E48" i="26"/>
  <c r="E21" i="26"/>
  <c r="E31" i="26"/>
  <c r="K28" i="26"/>
  <c r="J38" i="26"/>
  <c r="J36" i="26"/>
  <c r="J19" i="26"/>
  <c r="J26" i="26"/>
  <c r="J12" i="26"/>
  <c r="J49" i="26"/>
  <c r="J45" i="26"/>
  <c r="J43" i="26"/>
  <c r="J33" i="26"/>
  <c r="J17" i="26"/>
  <c r="D16" i="26"/>
  <c r="D37" i="26"/>
  <c r="D44" i="26"/>
  <c r="D18" i="26"/>
  <c r="E28" i="26"/>
  <c r="E36" i="26"/>
  <c r="E26" i="26"/>
  <c r="E49" i="26"/>
  <c r="K11" i="26"/>
  <c r="K32" i="26"/>
  <c r="K41" i="26"/>
  <c r="K35" i="26"/>
  <c r="K23" i="26"/>
  <c r="K13" i="26"/>
  <c r="K42" i="26"/>
  <c r="K29" i="26"/>
  <c r="K34" i="26"/>
  <c r="K40" i="26"/>
  <c r="K30" i="26"/>
  <c r="D38" i="26"/>
  <c r="D19" i="26"/>
  <c r="D12" i="26"/>
  <c r="D45" i="26"/>
  <c r="D33" i="26"/>
  <c r="E11" i="26"/>
  <c r="E41" i="26"/>
  <c r="E23" i="26"/>
  <c r="E42" i="26"/>
  <c r="E34" i="26"/>
  <c r="E30" i="26"/>
  <c r="J11" i="26"/>
  <c r="J32" i="26"/>
  <c r="J41" i="26"/>
  <c r="J35" i="26"/>
  <c r="J23" i="26"/>
  <c r="J13" i="26"/>
  <c r="J42" i="26"/>
  <c r="J29" i="26"/>
  <c r="J34" i="26"/>
  <c r="J40" i="26"/>
  <c r="J30" i="26"/>
  <c r="D32" i="26"/>
  <c r="D35" i="26"/>
  <c r="D13" i="26"/>
  <c r="D29" i="26"/>
  <c r="D40" i="26"/>
  <c r="K39" i="26"/>
  <c r="K27" i="26"/>
  <c r="K24" i="26"/>
  <c r="K52" i="26"/>
  <c r="K51" i="26"/>
  <c r="K46" i="26"/>
  <c r="K14" i="26"/>
  <c r="K20" i="26"/>
  <c r="K15" i="26"/>
  <c r="K50" i="26"/>
  <c r="K47" i="26"/>
  <c r="D27" i="26"/>
  <c r="D52" i="26"/>
  <c r="D46" i="26"/>
  <c r="D20" i="26"/>
  <c r="D50" i="26"/>
  <c r="J39" i="26"/>
  <c r="J24" i="26"/>
  <c r="J51" i="26"/>
  <c r="J14" i="26"/>
  <c r="J15" i="26"/>
  <c r="J47" i="26"/>
  <c r="D25" i="26"/>
  <c r="K16" i="26"/>
  <c r="K25" i="26"/>
  <c r="K37" i="26"/>
  <c r="K53" i="26"/>
  <c r="K44" i="26"/>
  <c r="K18" i="26"/>
  <c r="D28" i="26"/>
  <c r="D36" i="26"/>
  <c r="D26" i="26"/>
  <c r="D49" i="26"/>
  <c r="D43" i="26"/>
  <c r="E7" i="26" l="1"/>
  <c r="L8" i="26" l="1" a="1"/>
  <c r="K8" i="26"/>
  <c r="J8" i="26"/>
  <c r="K6" i="26"/>
  <c r="K7" i="26"/>
  <c r="K5" i="26"/>
  <c r="J6" i="26"/>
  <c r="J7" i="26"/>
  <c r="J5" i="26"/>
  <c r="D9" i="26"/>
  <c r="E6" i="26"/>
  <c r="E8" i="26"/>
  <c r="D6" i="26"/>
  <c r="D7" i="26"/>
  <c r="D8" i="26"/>
  <c r="J9" i="26"/>
  <c r="E9" i="26"/>
  <c r="F5" i="26" a="1"/>
  <c r="F7" i="26" s="1"/>
  <c r="G5" i="26" a="1"/>
  <c r="G5" i="26" s="1"/>
  <c r="L5" i="26" a="1"/>
  <c r="L7" i="26" s="1"/>
  <c r="M5" i="26" a="1"/>
  <c r="M6" i="26" s="1"/>
  <c r="N5" i="26"/>
  <c r="O5" i="26"/>
  <c r="O6" i="26"/>
  <c r="N7" i="26"/>
  <c r="O7" i="26"/>
  <c r="F8" i="26" a="1"/>
  <c r="F8" i="26" s="1"/>
  <c r="G8" i="26" a="1"/>
  <c r="G8" i="26" s="1"/>
  <c r="M8" i="26" a="1"/>
  <c r="M9" i="26" s="1"/>
  <c r="N8" i="26"/>
  <c r="O8" i="26"/>
  <c r="N9" i="26"/>
  <c r="G7" i="26" l="1"/>
  <c r="P8" i="26"/>
  <c r="F5" i="26"/>
  <c r="G6" i="26"/>
  <c r="L5" i="26"/>
  <c r="M8" i="26"/>
  <c r="L6" i="26"/>
  <c r="P7" i="26"/>
  <c r="P47" i="26"/>
  <c r="P26" i="26"/>
  <c r="P14" i="26"/>
  <c r="P55" i="26"/>
  <c r="P60" i="26"/>
  <c r="P6" i="26"/>
  <c r="P61" i="26"/>
  <c r="P57" i="26"/>
  <c r="P56" i="26"/>
  <c r="P58" i="26"/>
  <c r="P59" i="26"/>
  <c r="P46" i="26"/>
  <c r="P40" i="26"/>
  <c r="P34" i="26"/>
  <c r="P52" i="26"/>
  <c r="P30" i="26"/>
  <c r="P29" i="26"/>
  <c r="P21" i="26"/>
  <c r="P20" i="26"/>
  <c r="P24" i="26"/>
  <c r="P42" i="26"/>
  <c r="P35" i="26"/>
  <c r="P37" i="26"/>
  <c r="P28" i="26"/>
  <c r="P49" i="26"/>
  <c r="P22" i="26"/>
  <c r="P19" i="26"/>
  <c r="P39" i="26"/>
  <c r="P15" i="26"/>
  <c r="P23" i="26"/>
  <c r="P12" i="26"/>
  <c r="P44" i="26"/>
  <c r="P36" i="26"/>
  <c r="P17" i="26"/>
  <c r="P11" i="26"/>
  <c r="P5" i="26"/>
  <c r="L8" i="26"/>
  <c r="L9" i="26"/>
  <c r="K9" i="26"/>
  <c r="M5" i="26"/>
  <c r="P16" i="26"/>
  <c r="F6" i="26"/>
  <c r="G9" i="26"/>
  <c r="F9" i="26"/>
  <c r="P41" i="26"/>
  <c r="P45" i="26"/>
  <c r="P13" i="26"/>
  <c r="O9" i="26"/>
  <c r="P9" i="26" s="1"/>
  <c r="M7" i="26"/>
  <c r="P51" i="26"/>
  <c r="P50" i="26"/>
  <c r="P32" i="26"/>
  <c r="P31" i="26"/>
  <c r="P27" i="26"/>
  <c r="P48" i="26"/>
  <c r="P43" i="26"/>
  <c r="P53" i="26"/>
  <c r="P38" i="26"/>
  <c r="P18" i="26"/>
  <c r="P33" i="26"/>
  <c r="P25" i="26"/>
</calcChain>
</file>

<file path=xl/sharedStrings.xml><?xml version="1.0" encoding="utf-8"?>
<sst xmlns="http://schemas.openxmlformats.org/spreadsheetml/2006/main" count="1491" uniqueCount="108">
  <si>
    <t>Šaltinis: Lietuvos statistikos departamentas / Source: Statistics Lithuania</t>
  </si>
  <si>
    <t>Turistai / Tourists</t>
  </si>
  <si>
    <t>Nakvynės / Nights</t>
  </si>
  <si>
    <t>Vidutinė viešnagės trukmė, nakvynių sk. / Average lenght of stay, number of nights</t>
  </si>
  <si>
    <t>pokytis, asmenys / change, number of persons</t>
  </si>
  <si>
    <t xml:space="preserve">2021/20, % </t>
  </si>
  <si>
    <t>2020 rinkos dalis / market share</t>
  </si>
  <si>
    <t>2021 rinkos dalis / market share</t>
  </si>
  <si>
    <t>pokytis, nakvynės / change, number of nights</t>
  </si>
  <si>
    <t>Iš viso / Total</t>
  </si>
  <si>
    <t>Lietuvos gyventojai / citizens of Lithuania</t>
  </si>
  <si>
    <t xml:space="preserve">Užsieniečiai, iš viso / foreigners, total </t>
  </si>
  <si>
    <t>ES šalys / EU member states</t>
  </si>
  <si>
    <t>ne ES šalys / non-EU states</t>
  </si>
  <si>
    <t>Lenkija</t>
  </si>
  <si>
    <t>Vokietija</t>
  </si>
  <si>
    <t>Latvija</t>
  </si>
  <si>
    <t>Ukraina</t>
  </si>
  <si>
    <t>Baltarusija</t>
  </si>
  <si>
    <t>Jungtinė Karalystė</t>
  </si>
  <si>
    <t>Estija</t>
  </si>
  <si>
    <t>JAV</t>
  </si>
  <si>
    <t>Prancūzija</t>
  </si>
  <si>
    <t>Italija</t>
  </si>
  <si>
    <t>Rusija</t>
  </si>
  <si>
    <t>Ispanija</t>
  </si>
  <si>
    <t>Švedija</t>
  </si>
  <si>
    <t>Danija</t>
  </si>
  <si>
    <t>Norvegija</t>
  </si>
  <si>
    <t>Nyderlandai</t>
  </si>
  <si>
    <t>Suomija</t>
  </si>
  <si>
    <t>Airija</t>
  </si>
  <si>
    <t>Belgija</t>
  </si>
  <si>
    <t>Izraelis</t>
  </si>
  <si>
    <t>Austrija</t>
  </si>
  <si>
    <t>Šveicarija ir Lichtenšteinas</t>
  </si>
  <si>
    <t>Čekija</t>
  </si>
  <si>
    <t>Graikija</t>
  </si>
  <si>
    <t>Portugalija</t>
  </si>
  <si>
    <t>Turkija</t>
  </si>
  <si>
    <t>Bulgarija</t>
  </si>
  <si>
    <t>Rumunija</t>
  </si>
  <si>
    <t>Slovėnija</t>
  </si>
  <si>
    <t>Vengrija</t>
  </si>
  <si>
    <t>Slovakija</t>
  </si>
  <si>
    <t>Kanada</t>
  </si>
  <si>
    <t>Islandija</t>
  </si>
  <si>
    <t>Kipras</t>
  </si>
  <si>
    <t>Kinija</t>
  </si>
  <si>
    <t>Liuksemburgas</t>
  </si>
  <si>
    <t>Kroatija</t>
  </si>
  <si>
    <t>Australija</t>
  </si>
  <si>
    <t>Malta</t>
  </si>
  <si>
    <t>Japonija</t>
  </si>
  <si>
    <t>Brazilija</t>
  </si>
  <si>
    <t>Pietų Afrika</t>
  </si>
  <si>
    <t>Pietų Korėja</t>
  </si>
  <si>
    <t>Europos šalys ( be Lietuvos) / Europe (except Lithuania)</t>
  </si>
  <si>
    <t>Azijos šalys / Asia</t>
  </si>
  <si>
    <t>Amerikos šalys / Americas</t>
  </si>
  <si>
    <t>Šiaurės Amerikos šalys / North America</t>
  </si>
  <si>
    <t>Pietų ir C. Amerikos šalys / South and Central America</t>
  </si>
  <si>
    <t xml:space="preserve">Australija ir Okeanija / Australia and Oceania </t>
  </si>
  <si>
    <t>Afrikos šalys / Africa</t>
  </si>
  <si>
    <t>Spalvinis žymėjimas / Colour Coding</t>
  </si>
  <si>
    <t>Mažiau turistų / nakvynių nei prieš metus / Fewer tourists / nights than a previous year</t>
  </si>
  <si>
    <t>Padidėjo / Increased</t>
  </si>
  <si>
    <t>Sumažėjo / Decreased</t>
  </si>
  <si>
    <t xml:space="preserve">2021/19, % </t>
  </si>
  <si>
    <t>2019 rinkos dalis / market share</t>
  </si>
  <si>
    <t>Turistų skaičius apgyvendinimo įstaigose</t>
  </si>
  <si>
    <t/>
  </si>
  <si>
    <t>Turistų skaičius apgyvendinimo įstaigose | asmenys</t>
  </si>
  <si>
    <t>Suma</t>
  </si>
  <si>
    <t>Viešbučiai ir panašios laikinos buveinės; poilsiautojų ir kitas trumpalaikis apgyvendinimas; poilsinės transporto priemonės, priekabų aikštelės ir stovyklavietės</t>
  </si>
  <si>
    <t>IŠ VISO</t>
  </si>
  <si>
    <t>Lietuva</t>
  </si>
  <si>
    <t>Užsienio šalys, iš viso</t>
  </si>
  <si>
    <t>EUROPA</t>
  </si>
  <si>
    <t>Europos Sąjunga</t>
  </si>
  <si>
    <t>ELPA</t>
  </si>
  <si>
    <t>Kitos Europos šalys</t>
  </si>
  <si>
    <t>AFRIKA</t>
  </si>
  <si>
    <t>Kitos Afrikos šalys</t>
  </si>
  <si>
    <t>AMERIKA</t>
  </si>
  <si>
    <t>Šiaurės Amerika</t>
  </si>
  <si>
    <t>Kitos Šiaurės Amerikos šalys</t>
  </si>
  <si>
    <t>Pietų ir Centrinė Amerika</t>
  </si>
  <si>
    <t>Kitos Pietų ir Centrinės Amerikos šalys</t>
  </si>
  <si>
    <t>AZIJA</t>
  </si>
  <si>
    <t>Kitos Azijos šalys</t>
  </si>
  <si>
    <t>AUSTRALIJA, OKEANIJA IR KITOS TERITORIJOS</t>
  </si>
  <si>
    <t>Okeanija ir kitos teritorijos</t>
  </si>
  <si>
    <t>Nakvynių skaičius apgyvendinimo įstaigose</t>
  </si>
  <si>
    <t>Nakvynių skaičius apgyvendinimo įstaigose | vnt.</t>
  </si>
  <si>
    <t xml:space="preserve">Apgyvendinta turistų ir suteikta nakvynių visose Lietuvos apgyvendinimo įstaigose. Visos rinkos. / Nights spent at tourist accommodation establishments. All Markets. </t>
  </si>
  <si>
    <t xml:space="preserve">2022/21, % </t>
  </si>
  <si>
    <t>2022 rinkos dalis / market share</t>
  </si>
  <si>
    <t xml:space="preserve">2022/20, % </t>
  </si>
  <si>
    <t xml:space="preserve">2022/19, % </t>
  </si>
  <si>
    <t xml:space="preserve">2023/22, % </t>
  </si>
  <si>
    <t>2023 rinkos dalis / market share</t>
  </si>
  <si>
    <t xml:space="preserve">2023/19, % </t>
  </si>
  <si>
    <t xml:space="preserve">2024/23, % </t>
  </si>
  <si>
    <t>2024 rinkos dalis / market share</t>
  </si>
  <si>
    <t xml:space="preserve">2024/19, % </t>
  </si>
  <si>
    <t>Atnaujinta / Updated: 2024-12-09</t>
  </si>
  <si>
    <r>
      <t xml:space="preserve">Mėnesiai / Months: </t>
    </r>
    <r>
      <rPr>
        <b/>
        <sz val="14"/>
        <color theme="7"/>
        <rFont val="Arial"/>
        <family val="2"/>
        <scheme val="minor"/>
      </rPr>
      <t>7-9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</si>
</sst>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#,##0.0"/>
  </numFmts>
  <fonts count="59">
    <font>
      <sz val="11"/>
      <color theme="1"/>
      <name val="Arial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Arial"/>
      <family val="2"/>
      <charset val="186"/>
      <scheme val="minor"/>
    </font>
    <font>
      <sz val="11"/>
      <color theme="1"/>
      <name val="Arial"/>
      <family val="2"/>
      <scheme val="minor"/>
    </font>
    <font>
      <sz val="8"/>
      <color theme="1"/>
      <name val="Arial"/>
      <family val="2"/>
      <charset val="186"/>
      <scheme val="minor"/>
    </font>
    <font>
      <sz val="11"/>
      <color rgb="FF404041"/>
      <name val="Arial"/>
      <family val="2"/>
    </font>
    <font>
      <b/>
      <sz val="11"/>
      <color rgb="FF404041"/>
      <name val="Arial"/>
      <family val="2"/>
    </font>
    <font>
      <i/>
      <sz val="11"/>
      <color rgb="FF404041"/>
      <name val="Arial"/>
      <family val="2"/>
    </font>
    <font>
      <sz val="10"/>
      <color rgb="FF656565"/>
      <name val="SegoeUI"/>
      <family val="2"/>
    </font>
    <font>
      <b/>
      <sz val="10"/>
      <color rgb="FF1C1C1C"/>
      <name val="SegoeUI"/>
      <family val="2"/>
    </font>
    <font>
      <sz val="10"/>
      <color rgb="FF000000"/>
      <name val="SansSerif"/>
      <family val="2"/>
    </font>
    <font>
      <sz val="14"/>
      <color rgb="FF656565"/>
      <name val="SegoeUI"/>
      <family val="2"/>
    </font>
    <font>
      <sz val="11"/>
      <color rgb="FF656565"/>
      <name val="Arial"/>
      <family val="2"/>
    </font>
    <font>
      <sz val="8"/>
      <name val="Arial"/>
      <family val="2"/>
      <charset val="186"/>
      <scheme val="minor"/>
    </font>
    <font>
      <sz val="10"/>
      <color rgb="FF7030A0"/>
      <name val="SegoeUI"/>
      <family val="2"/>
    </font>
    <font>
      <b/>
      <sz val="10"/>
      <color rgb="FF7030A0"/>
      <name val="SegoeUI"/>
      <family val="2"/>
      <charset val="186"/>
    </font>
    <font>
      <b/>
      <sz val="11"/>
      <color theme="3"/>
      <name val="Arial"/>
      <family val="2"/>
      <charset val="186"/>
      <scheme val="minor"/>
    </font>
    <font>
      <b/>
      <sz val="14"/>
      <color theme="3"/>
      <name val="SegoeUI"/>
      <family val="2"/>
      <charset val="186"/>
    </font>
    <font>
      <b/>
      <sz val="10"/>
      <color theme="3"/>
      <name val="SansSerif"/>
      <family val="2"/>
      <charset val="186"/>
    </font>
    <font>
      <b/>
      <sz val="10"/>
      <color theme="3"/>
      <name val="SegoeUI"/>
      <family val="2"/>
      <charset val="186"/>
    </font>
    <font>
      <sz val="11"/>
      <color rgb="FFC00000"/>
      <name val="Arial"/>
      <family val="2"/>
    </font>
    <font>
      <sz val="14"/>
      <color rgb="FF7030A0"/>
      <name val="SegoeUI"/>
      <family val="2"/>
    </font>
    <font>
      <sz val="10"/>
      <color rgb="FF7030A0"/>
      <name val="SansSerif"/>
      <family val="2"/>
    </font>
    <font>
      <b/>
      <sz val="10"/>
      <color rgb="FF7030A0"/>
      <name val="SegoeUI"/>
      <family val="2"/>
    </font>
    <font>
      <b/>
      <sz val="10"/>
      <color rgb="FF7030A0"/>
      <name val="SegoeUI"/>
      <charset val="186"/>
    </font>
    <font>
      <sz val="11"/>
      <color rgb="FF7030A0"/>
      <name val="Arial"/>
      <family val="2"/>
      <scheme val="minor"/>
    </font>
    <font>
      <sz val="9"/>
      <color rgb="FF7030A0"/>
      <name val="SegoeUI"/>
      <family val="2"/>
    </font>
    <font>
      <sz val="9"/>
      <color rgb="FF7030A0"/>
      <name val="SansSerif"/>
      <family val="2"/>
    </font>
    <font>
      <b/>
      <sz val="9"/>
      <color rgb="FF7030A0"/>
      <name val="SegoeUI"/>
      <family val="2"/>
    </font>
    <font>
      <sz val="9"/>
      <color rgb="FF7030A0"/>
      <name val="Arial"/>
      <family val="2"/>
      <scheme val="minor"/>
    </font>
    <font>
      <sz val="14"/>
      <color theme="8" tint="-0.249977111117893"/>
      <name val="SegoeUI"/>
      <family val="2"/>
    </font>
    <font>
      <sz val="10"/>
      <color theme="8" tint="-0.249977111117893"/>
      <name val="SansSerif"/>
      <family val="2"/>
    </font>
    <font>
      <b/>
      <sz val="10"/>
      <color theme="8" tint="-0.249977111117893"/>
      <name val="SegoeUI"/>
      <family val="2"/>
    </font>
    <font>
      <sz val="10"/>
      <color theme="8" tint="-0.249977111117893"/>
      <name val="SegoeUI"/>
      <family val="2"/>
    </font>
    <font>
      <sz val="11"/>
      <color theme="8" tint="-0.249977111117893"/>
      <name val="Arial"/>
      <family val="2"/>
      <scheme val="minor"/>
    </font>
    <font>
      <i/>
      <sz val="11"/>
      <color theme="1"/>
      <name val="Arial"/>
      <family val="2"/>
    </font>
    <font>
      <b/>
      <sz val="10"/>
      <color rgb="FF1C1C1C"/>
      <name val="SegoeUI"/>
    </font>
    <font>
      <b/>
      <sz val="10"/>
      <color rgb="FF7030A0"/>
      <name val="SegoeUI"/>
    </font>
    <font>
      <sz val="10"/>
      <color rgb="FF7030A0"/>
      <name val="SegoeUI"/>
    </font>
    <font>
      <b/>
      <sz val="10"/>
      <color theme="3"/>
      <name val="SegoeUI"/>
    </font>
    <font>
      <b/>
      <sz val="14"/>
      <color theme="7"/>
      <name val="Arial"/>
      <family val="2"/>
      <scheme val="minor"/>
    </font>
    <font>
      <sz val="11"/>
      <color theme="0"/>
      <name val="Arial"/>
      <family val="2"/>
      <charset val="186"/>
      <scheme val="minor"/>
    </font>
    <font>
      <sz val="10"/>
      <color rgb="FF000000"/>
      <name val="Arial"/>
      <family val="2"/>
      <scheme val="minor"/>
    </font>
    <font>
      <sz val="10"/>
      <color theme="8" tint="-0.24997711111789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10"/>
      <color rgb="FF1C1C1C"/>
      <name val="Arial"/>
      <family val="2"/>
      <scheme val="minor"/>
    </font>
    <font>
      <b/>
      <sz val="10"/>
      <color theme="8" tint="-0.249977111117893"/>
      <name val="Arial"/>
      <family val="2"/>
      <scheme val="minor"/>
    </font>
    <font>
      <sz val="10"/>
      <color rgb="FF656565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rgb="FF7030A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3"/>
      <name val="Arial"/>
      <family val="2"/>
      <charset val="186"/>
      <scheme val="minor"/>
    </font>
    <font>
      <b/>
      <sz val="10"/>
      <color theme="0"/>
      <name val="Arial"/>
      <family val="2"/>
      <charset val="186"/>
      <scheme val="minor"/>
    </font>
    <font>
      <sz val="10"/>
      <color theme="5" tint="-0.499984740745262"/>
      <name val="Arial"/>
      <family val="2"/>
      <scheme val="minor"/>
    </font>
    <font>
      <sz val="11"/>
      <name val="Arial"/>
      <family val="2"/>
      <charset val="186"/>
      <scheme val="minor"/>
    </font>
    <font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4F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E3E3E3"/>
      </left>
      <right style="thin">
        <color rgb="FFE3E3E3"/>
      </right>
      <top style="thin">
        <color rgb="FFE3E3E3"/>
      </top>
      <bottom style="thin">
        <color rgb="FFE3E3E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41" fillId="13" borderId="0" applyNumberFormat="0" applyBorder="0" applyAlignment="0" applyProtection="0"/>
    <xf numFmtId="0" fontId="2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" fillId="19" borderId="0" applyNumberFormat="0" applyBorder="0" applyAlignment="0" applyProtection="0"/>
  </cellStyleXfs>
  <cellXfs count="270">
    <xf numFmtId="0" fontId="0" fillId="0" borderId="0" xfId="0"/>
    <xf numFmtId="0" fontId="4" fillId="0" borderId="0" xfId="0" applyFont="1"/>
    <xf numFmtId="165" fontId="2" fillId="0" borderId="0" xfId="4" applyNumberFormat="1" applyFont="1"/>
    <xf numFmtId="165" fontId="0" fillId="2" borderId="0" xfId="0" applyNumberFormat="1" applyFill="1"/>
    <xf numFmtId="165" fontId="2" fillId="0" borderId="0" xfId="5" applyNumberFormat="1"/>
    <xf numFmtId="164" fontId="0" fillId="0" borderId="0" xfId="0" applyNumberFormat="1"/>
    <xf numFmtId="165" fontId="0" fillId="0" borderId="0" xfId="0" applyNumberFormat="1"/>
    <xf numFmtId="0" fontId="5" fillId="0" borderId="0" xfId="4" applyFont="1"/>
    <xf numFmtId="164" fontId="5" fillId="0" borderId="0" xfId="4" applyNumberFormat="1" applyFont="1"/>
    <xf numFmtId="3" fontId="5" fillId="0" borderId="1" xfId="0" applyNumberFormat="1" applyFont="1" applyBorder="1"/>
    <xf numFmtId="3" fontId="5" fillId="3" borderId="1" xfId="0" applyNumberFormat="1" applyFont="1" applyFill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3" fontId="5" fillId="0" borderId="6" xfId="0" applyNumberFormat="1" applyFont="1" applyBorder="1"/>
    <xf numFmtId="3" fontId="5" fillId="3" borderId="11" xfId="0" applyNumberFormat="1" applyFont="1" applyFill="1" applyBorder="1" applyAlignment="1">
      <alignment horizontal="right" vertical="center" wrapText="1"/>
    </xf>
    <xf numFmtId="3" fontId="5" fillId="0" borderId="11" xfId="0" applyNumberFormat="1" applyFont="1" applyBorder="1"/>
    <xf numFmtId="164" fontId="0" fillId="0" borderId="3" xfId="0" applyNumberFormat="1" applyBorder="1"/>
    <xf numFmtId="3" fontId="5" fillId="0" borderId="2" xfId="0" applyNumberFormat="1" applyFont="1" applyBorder="1"/>
    <xf numFmtId="3" fontId="5" fillId="3" borderId="2" xfId="0" applyNumberFormat="1" applyFont="1" applyFill="1" applyBorder="1" applyAlignment="1">
      <alignment horizontal="right" vertical="center" wrapText="1"/>
    </xf>
    <xf numFmtId="0" fontId="6" fillId="4" borderId="8" xfId="4" applyFont="1" applyFill="1" applyBorder="1"/>
    <xf numFmtId="0" fontId="6" fillId="4" borderId="8" xfId="0" applyFont="1" applyFill="1" applyBorder="1"/>
    <xf numFmtId="0" fontId="6" fillId="4" borderId="13" xfId="4" applyFont="1" applyFill="1" applyBorder="1"/>
    <xf numFmtId="0" fontId="6" fillId="4" borderId="5" xfId="4" applyFont="1" applyFill="1" applyBorder="1"/>
    <xf numFmtId="0" fontId="7" fillId="4" borderId="8" xfId="4" applyFont="1" applyFill="1" applyBorder="1"/>
    <xf numFmtId="0" fontId="6" fillId="4" borderId="10" xfId="4" applyFont="1" applyFill="1" applyBorder="1"/>
    <xf numFmtId="0" fontId="5" fillId="0" borderId="0" xfId="0" applyFont="1"/>
    <xf numFmtId="3" fontId="0" fillId="0" borderId="0" xfId="0" applyNumberFormat="1"/>
    <xf numFmtId="0" fontId="5" fillId="0" borderId="15" xfId="4" applyFont="1" applyBorder="1"/>
    <xf numFmtId="0" fontId="5" fillId="0" borderId="16" xfId="4" applyFont="1" applyBorder="1"/>
    <xf numFmtId="0" fontId="3" fillId="0" borderId="0" xfId="4"/>
    <xf numFmtId="0" fontId="6" fillId="0" borderId="0" xfId="4" applyFont="1" applyAlignment="1" applyProtection="1">
      <alignment horizontal="left"/>
      <protection locked="0"/>
    </xf>
    <xf numFmtId="0" fontId="7" fillId="0" borderId="0" xfId="4" applyFont="1"/>
    <xf numFmtId="0" fontId="12" fillId="5" borderId="5" xfId="4" applyFont="1" applyFill="1" applyBorder="1" applyAlignment="1">
      <alignment horizontal="left" vertical="center" wrapText="1"/>
    </xf>
    <xf numFmtId="0" fontId="12" fillId="5" borderId="8" xfId="4" applyFont="1" applyFill="1" applyBorder="1" applyAlignment="1">
      <alignment horizontal="left" vertical="center" wrapText="1"/>
    </xf>
    <xf numFmtId="0" fontId="12" fillId="5" borderId="10" xfId="4" applyFont="1" applyFill="1" applyBorder="1" applyAlignment="1">
      <alignment horizontal="left" vertical="center" wrapText="1"/>
    </xf>
    <xf numFmtId="0" fontId="10" fillId="3" borderId="0" xfId="4" applyFont="1" applyFill="1" applyAlignment="1">
      <alignment vertical="top" wrapText="1"/>
    </xf>
    <xf numFmtId="0" fontId="9" fillId="3" borderId="0" xfId="4" applyFont="1" applyFill="1" applyAlignment="1">
      <alignment vertical="top" wrapText="1"/>
    </xf>
    <xf numFmtId="0" fontId="9" fillId="3" borderId="0" xfId="4" applyFont="1" applyFill="1" applyAlignment="1" applyProtection="1">
      <alignment vertical="top" wrapText="1"/>
      <protection locked="0"/>
    </xf>
    <xf numFmtId="0" fontId="8" fillId="5" borderId="4" xfId="4" applyFont="1" applyFill="1" applyBorder="1" applyAlignment="1">
      <alignment vertical="center"/>
    </xf>
    <xf numFmtId="0" fontId="11" fillId="3" borderId="0" xfId="4" applyFont="1" applyFill="1" applyAlignment="1">
      <alignment vertical="top"/>
    </xf>
    <xf numFmtId="0" fontId="11" fillId="3" borderId="0" xfId="4" applyFont="1" applyFill="1" applyAlignment="1" applyProtection="1">
      <alignment vertical="top"/>
      <protection locked="0"/>
    </xf>
    <xf numFmtId="0" fontId="10" fillId="3" borderId="0" xfId="4" applyFont="1" applyFill="1" applyAlignment="1">
      <alignment vertical="top"/>
    </xf>
    <xf numFmtId="0" fontId="10" fillId="3" borderId="0" xfId="4" applyFont="1" applyFill="1" applyAlignment="1" applyProtection="1">
      <alignment vertical="top"/>
      <protection locked="0"/>
    </xf>
    <xf numFmtId="0" fontId="9" fillId="3" borderId="0" xfId="4" applyFont="1" applyFill="1" applyAlignment="1">
      <alignment vertical="top"/>
    </xf>
    <xf numFmtId="0" fontId="9" fillId="3" borderId="0" xfId="4" applyFont="1" applyFill="1" applyAlignment="1">
      <alignment horizontal="left" vertical="top"/>
    </xf>
    <xf numFmtId="0" fontId="8" fillId="5" borderId="4" xfId="4" applyFont="1" applyFill="1" applyBorder="1" applyAlignment="1" applyProtection="1">
      <alignment vertical="center"/>
      <protection locked="0"/>
    </xf>
    <xf numFmtId="0" fontId="8" fillId="5" borderId="4" xfId="4" applyFont="1" applyFill="1" applyBorder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vertical="top"/>
      <protection locked="0"/>
    </xf>
    <xf numFmtId="0" fontId="9" fillId="3" borderId="0" xfId="4" applyFont="1" applyFill="1" applyAlignment="1" applyProtection="1">
      <alignment horizontal="left" vertical="top"/>
      <protection locked="0"/>
    </xf>
    <xf numFmtId="165" fontId="5" fillId="6" borderId="1" xfId="4" applyNumberFormat="1" applyFont="1" applyFill="1" applyBorder="1"/>
    <xf numFmtId="165" fontId="5" fillId="6" borderId="2" xfId="4" applyNumberFormat="1" applyFont="1" applyFill="1" applyBorder="1"/>
    <xf numFmtId="165" fontId="5" fillId="6" borderId="6" xfId="4" applyNumberFormat="1" applyFont="1" applyFill="1" applyBorder="1"/>
    <xf numFmtId="165" fontId="5" fillId="6" borderId="11" xfId="4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2" fontId="5" fillId="0" borderId="1" xfId="4" applyNumberFormat="1" applyFont="1" applyBorder="1"/>
    <xf numFmtId="2" fontId="5" fillId="3" borderId="1" xfId="0" applyNumberFormat="1" applyFont="1" applyFill="1" applyBorder="1" applyAlignment="1">
      <alignment horizontal="right" vertical="center" wrapText="1"/>
    </xf>
    <xf numFmtId="2" fontId="5" fillId="0" borderId="2" xfId="4" applyNumberFormat="1" applyFont="1" applyBorder="1"/>
    <xf numFmtId="2" fontId="5" fillId="3" borderId="2" xfId="0" applyNumberFormat="1" applyFont="1" applyFill="1" applyBorder="1" applyAlignment="1">
      <alignment horizontal="right" vertical="center" wrapText="1"/>
    </xf>
    <xf numFmtId="2" fontId="5" fillId="0" borderId="16" xfId="4" applyNumberFormat="1" applyFont="1" applyBorder="1"/>
    <xf numFmtId="2" fontId="5" fillId="0" borderId="6" xfId="4" applyNumberFormat="1" applyFont="1" applyBorder="1"/>
    <xf numFmtId="2" fontId="5" fillId="3" borderId="18" xfId="0" applyNumberFormat="1" applyFont="1" applyFill="1" applyBorder="1" applyAlignment="1">
      <alignment horizontal="right" vertical="center" wrapText="1"/>
    </xf>
    <xf numFmtId="2" fontId="5" fillId="0" borderId="11" xfId="4" applyNumberFormat="1" applyFont="1" applyBorder="1"/>
    <xf numFmtId="2" fontId="5" fillId="3" borderId="11" xfId="0" applyNumberFormat="1" applyFont="1" applyFill="1" applyBorder="1" applyAlignment="1">
      <alignment horizontal="right" vertical="center" wrapText="1"/>
    </xf>
    <xf numFmtId="2" fontId="2" fillId="0" borderId="0" xfId="4" applyNumberFormat="1" applyFont="1"/>
    <xf numFmtId="2" fontId="5" fillId="3" borderId="3" xfId="0" applyNumberFormat="1" applyFont="1" applyFill="1" applyBorder="1" applyAlignment="1">
      <alignment horizontal="right" vertical="center" wrapText="1"/>
    </xf>
    <xf numFmtId="4" fontId="5" fillId="0" borderId="1" xfId="4" applyNumberFormat="1" applyFont="1" applyBorder="1"/>
    <xf numFmtId="4" fontId="5" fillId="3" borderId="1" xfId="0" applyNumberFormat="1" applyFont="1" applyFill="1" applyBorder="1" applyAlignment="1">
      <alignment horizontal="right" vertical="center" wrapText="1"/>
    </xf>
    <xf numFmtId="4" fontId="5" fillId="0" borderId="2" xfId="4" applyNumberFormat="1" applyFont="1" applyBorder="1"/>
    <xf numFmtId="4" fontId="5" fillId="3" borderId="2" xfId="0" applyNumberFormat="1" applyFont="1" applyFill="1" applyBorder="1" applyAlignment="1">
      <alignment horizontal="right" vertical="center" wrapText="1"/>
    </xf>
    <xf numFmtId="4" fontId="5" fillId="0" borderId="16" xfId="4" applyNumberFormat="1" applyFont="1" applyBorder="1"/>
    <xf numFmtId="4" fontId="5" fillId="0" borderId="6" xfId="4" applyNumberFormat="1" applyFont="1" applyBorder="1"/>
    <xf numFmtId="4" fontId="5" fillId="3" borderId="18" xfId="0" applyNumberFormat="1" applyFont="1" applyFill="1" applyBorder="1" applyAlignment="1">
      <alignment horizontal="right" vertical="center" wrapText="1"/>
    </xf>
    <xf numFmtId="4" fontId="5" fillId="0" borderId="11" xfId="4" applyNumberFormat="1" applyFont="1" applyBorder="1"/>
    <xf numFmtId="4" fontId="5" fillId="3" borderId="11" xfId="0" applyNumberFormat="1" applyFont="1" applyFill="1" applyBorder="1" applyAlignment="1">
      <alignment horizontal="right" vertical="center" wrapText="1"/>
    </xf>
    <xf numFmtId="4" fontId="2" fillId="0" borderId="0" xfId="4" applyNumberFormat="1" applyFont="1"/>
    <xf numFmtId="4" fontId="5" fillId="3" borderId="3" xfId="0" applyNumberFormat="1" applyFont="1" applyFill="1" applyBorder="1" applyAlignment="1">
      <alignment horizontal="right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0" borderId="0" xfId="4" applyNumberFormat="1" applyFont="1"/>
    <xf numFmtId="165" fontId="5" fillId="0" borderId="1" xfId="0" quotePrefix="1" applyNumberFormat="1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5" fontId="5" fillId="0" borderId="16" xfId="4" applyNumberFormat="1" applyFont="1" applyBorder="1"/>
    <xf numFmtId="165" fontId="5" fillId="3" borderId="6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0" borderId="17" xfId="4" applyNumberFormat="1" applyFont="1" applyBorder="1"/>
    <xf numFmtId="165" fontId="5" fillId="3" borderId="7" xfId="0" applyNumberFormat="1" applyFont="1" applyFill="1" applyBorder="1" applyAlignment="1">
      <alignment horizontal="right" vertical="center" wrapText="1"/>
    </xf>
    <xf numFmtId="165" fontId="5" fillId="3" borderId="9" xfId="0" applyNumberFormat="1" applyFont="1" applyFill="1" applyBorder="1" applyAlignment="1">
      <alignment horizontal="right" vertical="center" wrapText="1"/>
    </xf>
    <xf numFmtId="165" fontId="5" fillId="3" borderId="12" xfId="0" applyNumberFormat="1" applyFont="1" applyFill="1" applyBorder="1" applyAlignment="1">
      <alignment horizontal="right" vertical="center" wrapText="1"/>
    </xf>
    <xf numFmtId="0" fontId="17" fillId="3" borderId="0" xfId="4" applyFont="1" applyFill="1" applyAlignment="1" applyProtection="1">
      <alignment vertical="top"/>
      <protection locked="0"/>
    </xf>
    <xf numFmtId="0" fontId="18" fillId="3" borderId="0" xfId="4" applyFont="1" applyFill="1" applyAlignment="1" applyProtection="1">
      <alignment vertical="top"/>
      <protection locked="0"/>
    </xf>
    <xf numFmtId="0" fontId="19" fillId="5" borderId="4" xfId="4" applyFont="1" applyFill="1" applyBorder="1" applyAlignment="1">
      <alignment horizontal="center" vertical="center"/>
    </xf>
    <xf numFmtId="0" fontId="16" fillId="0" borderId="0" xfId="4" applyFont="1"/>
    <xf numFmtId="0" fontId="17" fillId="3" borderId="0" xfId="4" applyFont="1" applyFill="1" applyAlignment="1" applyProtection="1">
      <alignment vertical="top" wrapText="1"/>
      <protection locked="0"/>
    </xf>
    <xf numFmtId="0" fontId="18" fillId="3" borderId="0" xfId="4" applyFont="1" applyFill="1" applyAlignment="1" applyProtection="1">
      <alignment vertical="top" wrapText="1"/>
      <protection locked="0"/>
    </xf>
    <xf numFmtId="0" fontId="19" fillId="5" borderId="4" xfId="4" applyFont="1" applyFill="1" applyBorder="1" applyAlignment="1">
      <alignment horizontal="center" vertical="center" wrapText="1"/>
    </xf>
    <xf numFmtId="165" fontId="5" fillId="11" borderId="1" xfId="4" applyNumberFormat="1" applyFont="1" applyFill="1" applyBorder="1"/>
    <xf numFmtId="165" fontId="5" fillId="11" borderId="2" xfId="4" applyNumberFormat="1" applyFont="1" applyFill="1" applyBorder="1"/>
    <xf numFmtId="165" fontId="5" fillId="11" borderId="6" xfId="4" applyNumberFormat="1" applyFont="1" applyFill="1" applyBorder="1"/>
    <xf numFmtId="165" fontId="5" fillId="11" borderId="11" xfId="4" applyNumberFormat="1" applyFont="1" applyFill="1" applyBorder="1"/>
    <xf numFmtId="0" fontId="5" fillId="0" borderId="19" xfId="0" applyFont="1" applyBorder="1" applyAlignment="1">
      <alignment horizontal="center"/>
    </xf>
    <xf numFmtId="0" fontId="5" fillId="10" borderId="20" xfId="0" applyFont="1" applyFill="1" applyBorder="1"/>
    <xf numFmtId="0" fontId="5" fillId="9" borderId="14" xfId="0" applyFont="1" applyFill="1" applyBorder="1"/>
    <xf numFmtId="0" fontId="20" fillId="0" borderId="20" xfId="0" applyFont="1" applyBorder="1" applyAlignment="1">
      <alignment wrapText="1"/>
    </xf>
    <xf numFmtId="0" fontId="21" fillId="3" borderId="0" xfId="4" applyFont="1" applyFill="1" applyAlignment="1">
      <alignment vertical="top" wrapText="1"/>
    </xf>
    <xf numFmtId="0" fontId="21" fillId="3" borderId="0" xfId="4" applyFont="1" applyFill="1" applyAlignment="1" applyProtection="1">
      <alignment vertical="top" wrapText="1"/>
      <protection locked="0"/>
    </xf>
    <xf numFmtId="0" fontId="22" fillId="3" borderId="0" xfId="4" applyFont="1" applyFill="1" applyAlignment="1">
      <alignment vertical="top" wrapText="1"/>
    </xf>
    <xf numFmtId="0" fontId="22" fillId="3" borderId="0" xfId="4" applyFont="1" applyFill="1" applyAlignment="1" applyProtection="1">
      <alignment vertical="top" wrapText="1"/>
      <protection locked="0"/>
    </xf>
    <xf numFmtId="0" fontId="23" fillId="3" borderId="0" xfId="4" applyFont="1" applyFill="1" applyAlignment="1">
      <alignment horizontal="left" vertical="top" wrapText="1"/>
    </xf>
    <xf numFmtId="0" fontId="14" fillId="5" borderId="4" xfId="4" applyFont="1" applyFill="1" applyBorder="1" applyAlignment="1">
      <alignment vertical="center"/>
    </xf>
    <xf numFmtId="0" fontId="14" fillId="5" borderId="4" xfId="4" applyFont="1" applyFill="1" applyBorder="1" applyAlignment="1" applyProtection="1">
      <alignment vertical="center" wrapText="1"/>
      <protection locked="0"/>
    </xf>
    <xf numFmtId="0" fontId="14" fillId="5" borderId="4" xfId="4" applyFont="1" applyFill="1" applyBorder="1" applyAlignment="1" applyProtection="1">
      <alignment horizontal="center" vertical="center" wrapText="1"/>
      <protection locked="0"/>
    </xf>
    <xf numFmtId="0" fontId="23" fillId="3" borderId="0" xfId="4" applyFont="1" applyFill="1" applyAlignment="1" applyProtection="1">
      <alignment horizontal="left" vertical="top" wrapText="1"/>
      <protection locked="0"/>
    </xf>
    <xf numFmtId="0" fontId="25" fillId="0" borderId="0" xfId="4" applyFont="1"/>
    <xf numFmtId="0" fontId="26" fillId="3" borderId="0" xfId="4" applyFont="1" applyFill="1" applyAlignment="1">
      <alignment vertical="top" wrapText="1"/>
    </xf>
    <xf numFmtId="0" fontId="26" fillId="3" borderId="0" xfId="4" applyFont="1" applyFill="1" applyAlignment="1" applyProtection="1">
      <alignment vertical="top" wrapText="1"/>
      <protection locked="0"/>
    </xf>
    <xf numFmtId="0" fontId="27" fillId="3" borderId="0" xfId="4" applyFont="1" applyFill="1" applyAlignment="1">
      <alignment vertical="top" wrapText="1"/>
    </xf>
    <xf numFmtId="0" fontId="27" fillId="3" borderId="0" xfId="4" applyFont="1" applyFill="1" applyAlignment="1" applyProtection="1">
      <alignment vertical="top" wrapText="1"/>
      <protection locked="0"/>
    </xf>
    <xf numFmtId="0" fontId="28" fillId="3" borderId="0" xfId="4" applyFont="1" applyFill="1" applyAlignment="1">
      <alignment horizontal="left" vertical="top" wrapText="1"/>
    </xf>
    <xf numFmtId="0" fontId="26" fillId="5" borderId="4" xfId="4" applyFont="1" applyFill="1" applyBorder="1" applyAlignment="1">
      <alignment vertical="center"/>
    </xf>
    <xf numFmtId="0" fontId="26" fillId="5" borderId="4" xfId="4" applyFont="1" applyFill="1" applyBorder="1" applyAlignment="1" applyProtection="1">
      <alignment vertical="center" wrapText="1"/>
      <protection locked="0"/>
    </xf>
    <xf numFmtId="0" fontId="26" fillId="5" borderId="4" xfId="4" applyFont="1" applyFill="1" applyBorder="1" applyAlignment="1" applyProtection="1">
      <alignment horizontal="center" vertical="center" wrapText="1"/>
      <protection locked="0"/>
    </xf>
    <xf numFmtId="0" fontId="28" fillId="3" borderId="0" xfId="4" applyFont="1" applyFill="1" applyAlignment="1" applyProtection="1">
      <alignment horizontal="left" vertical="top" wrapText="1"/>
      <protection locked="0"/>
    </xf>
    <xf numFmtId="0" fontId="29" fillId="0" borderId="0" xfId="4" applyFont="1"/>
    <xf numFmtId="0" fontId="30" fillId="3" borderId="0" xfId="4" applyFont="1" applyFill="1" applyAlignment="1">
      <alignment vertical="top" wrapText="1"/>
    </xf>
    <xf numFmtId="0" fontId="30" fillId="3" borderId="0" xfId="4" applyFont="1" applyFill="1" applyAlignment="1" applyProtection="1">
      <alignment vertical="top" wrapText="1"/>
      <protection locked="0"/>
    </xf>
    <xf numFmtId="0" fontId="31" fillId="3" borderId="0" xfId="4" applyFont="1" applyFill="1" applyAlignment="1">
      <alignment vertical="top" wrapText="1"/>
    </xf>
    <xf numFmtId="0" fontId="31" fillId="3" borderId="0" xfId="4" applyFont="1" applyFill="1" applyAlignment="1" applyProtection="1">
      <alignment vertical="top" wrapText="1"/>
      <protection locked="0"/>
    </xf>
    <xf numFmtId="0" fontId="32" fillId="3" borderId="0" xfId="4" applyFont="1" applyFill="1" applyAlignment="1">
      <alignment horizontal="left" vertical="top" wrapText="1"/>
    </xf>
    <xf numFmtId="0" fontId="33" fillId="5" borderId="4" xfId="4" applyFont="1" applyFill="1" applyBorder="1" applyAlignment="1">
      <alignment vertical="center"/>
    </xf>
    <xf numFmtId="0" fontId="33" fillId="5" borderId="4" xfId="4" applyFont="1" applyFill="1" applyBorder="1" applyAlignment="1" applyProtection="1">
      <alignment vertical="center" wrapText="1"/>
      <protection locked="0"/>
    </xf>
    <xf numFmtId="0" fontId="33" fillId="5" borderId="4" xfId="4" applyFont="1" applyFill="1" applyBorder="1" applyAlignment="1" applyProtection="1">
      <alignment horizontal="center" vertical="center" wrapText="1"/>
      <protection locked="0"/>
    </xf>
    <xf numFmtId="0" fontId="32" fillId="3" borderId="0" xfId="4" applyFont="1" applyFill="1" applyAlignment="1" applyProtection="1">
      <alignment horizontal="left" vertical="top" wrapText="1"/>
      <protection locked="0"/>
    </xf>
    <xf numFmtId="0" fontId="34" fillId="0" borderId="0" xfId="4" applyFont="1"/>
    <xf numFmtId="0" fontId="30" fillId="3" borderId="0" xfId="4" applyFont="1" applyFill="1" applyAlignment="1">
      <alignment vertical="top"/>
    </xf>
    <xf numFmtId="0" fontId="30" fillId="3" borderId="0" xfId="4" applyFont="1" applyFill="1" applyAlignment="1" applyProtection="1">
      <alignment vertical="top"/>
      <protection locked="0"/>
    </xf>
    <xf numFmtId="0" fontId="31" fillId="3" borderId="0" xfId="4" applyFont="1" applyFill="1" applyAlignment="1">
      <alignment vertical="top"/>
    </xf>
    <xf numFmtId="0" fontId="31" fillId="3" borderId="0" xfId="4" applyFont="1" applyFill="1" applyAlignment="1" applyProtection="1">
      <alignment vertical="top"/>
      <protection locked="0"/>
    </xf>
    <xf numFmtId="0" fontId="32" fillId="3" borderId="0" xfId="4" applyFont="1" applyFill="1" applyAlignment="1">
      <alignment horizontal="left" vertical="top"/>
    </xf>
    <xf numFmtId="0" fontId="33" fillId="5" borderId="4" xfId="4" applyFont="1" applyFill="1" applyBorder="1" applyAlignment="1" applyProtection="1">
      <alignment vertical="center"/>
      <protection locked="0"/>
    </xf>
    <xf numFmtId="0" fontId="33" fillId="5" borderId="4" xfId="4" applyFont="1" applyFill="1" applyBorder="1" applyAlignment="1" applyProtection="1">
      <alignment horizontal="center" vertical="center"/>
      <protection locked="0"/>
    </xf>
    <xf numFmtId="0" fontId="32" fillId="3" borderId="0" xfId="4" applyFont="1" applyFill="1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166" fontId="17" fillId="3" borderId="0" xfId="7" applyNumberFormat="1" applyFont="1" applyFill="1" applyAlignment="1" applyProtection="1">
      <alignment vertical="top" wrapText="1"/>
      <protection locked="0"/>
    </xf>
    <xf numFmtId="166" fontId="18" fillId="3" borderId="0" xfId="7" applyNumberFormat="1" applyFont="1" applyFill="1" applyAlignment="1" applyProtection="1">
      <alignment vertical="top" wrapText="1"/>
      <protection locked="0"/>
    </xf>
    <xf numFmtId="166" fontId="19" fillId="5" borderId="4" xfId="7" applyNumberFormat="1" applyFont="1" applyFill="1" applyBorder="1" applyAlignment="1">
      <alignment horizontal="center" vertical="center" wrapText="1"/>
    </xf>
    <xf numFmtId="166" fontId="16" fillId="0" borderId="0" xfId="7" applyNumberFormat="1" applyFont="1"/>
    <xf numFmtId="166" fontId="30" fillId="3" borderId="0" xfId="7" applyNumberFormat="1" applyFont="1" applyFill="1" applyAlignment="1">
      <alignment vertical="top" wrapText="1"/>
    </xf>
    <xf numFmtId="166" fontId="30" fillId="3" borderId="0" xfId="7" applyNumberFormat="1" applyFont="1" applyFill="1" applyAlignment="1" applyProtection="1">
      <alignment vertical="top" wrapText="1"/>
      <protection locked="0"/>
    </xf>
    <xf numFmtId="166" fontId="31" fillId="3" borderId="0" xfId="7" applyNumberFormat="1" applyFont="1" applyFill="1" applyAlignment="1">
      <alignment vertical="top" wrapText="1"/>
    </xf>
    <xf numFmtId="166" fontId="31" fillId="3" borderId="0" xfId="7" applyNumberFormat="1" applyFont="1" applyFill="1" applyAlignment="1" applyProtection="1">
      <alignment vertical="top" wrapText="1"/>
      <protection locked="0"/>
    </xf>
    <xf numFmtId="166" fontId="32" fillId="3" borderId="0" xfId="7" applyNumberFormat="1" applyFont="1" applyFill="1" applyAlignment="1">
      <alignment horizontal="left" vertical="top" wrapText="1"/>
    </xf>
    <xf numFmtId="166" fontId="33" fillId="5" borderId="4" xfId="7" applyNumberFormat="1" applyFont="1" applyFill="1" applyBorder="1" applyAlignment="1">
      <alignment vertical="center"/>
    </xf>
    <xf numFmtId="166" fontId="33" fillId="5" borderId="4" xfId="7" applyNumberFormat="1" applyFont="1" applyFill="1" applyBorder="1" applyAlignment="1" applyProtection="1">
      <alignment vertical="center" wrapText="1"/>
      <protection locked="0"/>
    </xf>
    <xf numFmtId="166" fontId="33" fillId="5" borderId="4" xfId="7" applyNumberFormat="1" applyFont="1" applyFill="1" applyBorder="1" applyAlignment="1" applyProtection="1">
      <alignment horizontal="center" vertical="center" wrapText="1"/>
      <protection locked="0"/>
    </xf>
    <xf numFmtId="166" fontId="32" fillId="3" borderId="0" xfId="7" applyNumberFormat="1" applyFont="1" applyFill="1" applyAlignment="1" applyProtection="1">
      <alignment horizontal="left" vertical="top" wrapText="1"/>
      <protection locked="0"/>
    </xf>
    <xf numFmtId="166" fontId="34" fillId="0" borderId="0" xfId="7" applyNumberFormat="1" applyFont="1"/>
    <xf numFmtId="0" fontId="35" fillId="0" borderId="8" xfId="4" applyFont="1" applyBorder="1" applyAlignment="1">
      <alignment horizontal="center" vertical="center"/>
    </xf>
    <xf numFmtId="167" fontId="17" fillId="3" borderId="0" xfId="7" applyNumberFormat="1" applyFont="1" applyFill="1" applyAlignment="1" applyProtection="1">
      <alignment vertical="top"/>
      <protection locked="0"/>
    </xf>
    <xf numFmtId="167" fontId="18" fillId="3" borderId="0" xfId="7" applyNumberFormat="1" applyFont="1" applyFill="1" applyAlignment="1" applyProtection="1">
      <alignment vertical="top"/>
      <protection locked="0"/>
    </xf>
    <xf numFmtId="167" fontId="16" fillId="0" borderId="0" xfId="7" applyNumberFormat="1" applyFont="1"/>
    <xf numFmtId="167" fontId="19" fillId="5" borderId="4" xfId="7" applyNumberFormat="1" applyFont="1" applyFill="1" applyBorder="1" applyAlignment="1">
      <alignment horizontal="center" vertical="center"/>
    </xf>
    <xf numFmtId="166" fontId="15" fillId="7" borderId="4" xfId="7" applyNumberFormat="1" applyFont="1" applyFill="1" applyBorder="1" applyAlignment="1">
      <alignment horizontal="right" vertical="center" wrapText="1"/>
    </xf>
    <xf numFmtId="166" fontId="24" fillId="8" borderId="4" xfId="7" applyNumberFormat="1" applyFont="1" applyFill="1" applyBorder="1" applyAlignment="1">
      <alignment horizontal="right" vertical="center" wrapText="1"/>
    </xf>
    <xf numFmtId="166" fontId="3" fillId="0" borderId="0" xfId="4" applyNumberFormat="1"/>
    <xf numFmtId="0" fontId="36" fillId="3" borderId="0" xfId="4" applyFont="1" applyFill="1" applyAlignment="1">
      <alignment vertical="top" wrapText="1"/>
    </xf>
    <xf numFmtId="0" fontId="37" fillId="3" borderId="0" xfId="4" applyFont="1" applyFill="1" applyAlignment="1">
      <alignment horizontal="left" vertical="top" wrapText="1"/>
    </xf>
    <xf numFmtId="0" fontId="38" fillId="5" borderId="4" xfId="4" applyFont="1" applyFill="1" applyBorder="1" applyAlignment="1">
      <alignment vertical="center"/>
    </xf>
    <xf numFmtId="0" fontId="38" fillId="5" borderId="4" xfId="4" applyFont="1" applyFill="1" applyBorder="1" applyAlignment="1" applyProtection="1">
      <alignment vertical="center" wrapText="1"/>
      <protection locked="0"/>
    </xf>
    <xf numFmtId="0" fontId="38" fillId="5" borderId="4" xfId="4" applyFont="1" applyFill="1" applyBorder="1" applyAlignment="1" applyProtection="1">
      <alignment horizontal="center" vertical="center" wrapText="1"/>
      <protection locked="0"/>
    </xf>
    <xf numFmtId="166" fontId="39" fillId="5" borderId="4" xfId="7" applyNumberFormat="1" applyFont="1" applyFill="1" applyBorder="1" applyAlignment="1">
      <alignment horizontal="center" vertical="center" wrapText="1"/>
    </xf>
    <xf numFmtId="0" fontId="36" fillId="3" borderId="0" xfId="4" applyFont="1" applyFill="1" applyAlignment="1" applyProtection="1">
      <alignment vertical="top" wrapText="1"/>
      <protection locked="0"/>
    </xf>
    <xf numFmtId="0" fontId="37" fillId="3" borderId="0" xfId="4" applyFont="1" applyFill="1" applyAlignment="1" applyProtection="1">
      <alignment horizontal="left" vertical="top" wrapText="1"/>
      <protection locked="0"/>
    </xf>
    <xf numFmtId="9" fontId="3" fillId="0" borderId="0" xfId="5" applyFont="1"/>
    <xf numFmtId="0" fontId="42" fillId="3" borderId="0" xfId="4" applyFont="1" applyFill="1" applyAlignment="1">
      <alignment vertical="top"/>
    </xf>
    <xf numFmtId="0" fontId="43" fillId="3" borderId="0" xfId="4" applyFont="1" applyFill="1" applyAlignment="1">
      <alignment vertical="top"/>
    </xf>
    <xf numFmtId="0" fontId="43" fillId="3" borderId="0" xfId="4" applyFont="1" applyFill="1" applyAlignment="1" applyProtection="1">
      <alignment vertical="top"/>
      <protection locked="0"/>
    </xf>
    <xf numFmtId="0" fontId="44" fillId="3" borderId="0" xfId="4" applyFont="1" applyFill="1" applyAlignment="1" applyProtection="1">
      <alignment vertical="top"/>
      <protection locked="0"/>
    </xf>
    <xf numFmtId="0" fontId="45" fillId="3" borderId="0" xfId="4" applyFont="1" applyFill="1" applyAlignment="1">
      <alignment vertical="top"/>
    </xf>
    <xf numFmtId="0" fontId="46" fillId="3" borderId="0" xfId="4" applyFont="1" applyFill="1" applyAlignment="1">
      <alignment horizontal="left" vertical="top"/>
    </xf>
    <xf numFmtId="0" fontId="43" fillId="5" borderId="4" xfId="4" applyFont="1" applyFill="1" applyBorder="1" applyAlignment="1">
      <alignment vertical="center"/>
    </xf>
    <xf numFmtId="0" fontId="43" fillId="5" borderId="4" xfId="4" applyFont="1" applyFill="1" applyBorder="1" applyAlignment="1" applyProtection="1">
      <alignment vertical="center"/>
      <protection locked="0"/>
    </xf>
    <xf numFmtId="0" fontId="43" fillId="5" borderId="4" xfId="4" applyFont="1" applyFill="1" applyBorder="1" applyAlignment="1" applyProtection="1">
      <alignment horizontal="center" vertical="center"/>
      <protection locked="0"/>
    </xf>
    <xf numFmtId="0" fontId="45" fillId="3" borderId="0" xfId="4" applyFont="1" applyFill="1" applyAlignment="1" applyProtection="1">
      <alignment vertical="top"/>
      <protection locked="0"/>
    </xf>
    <xf numFmtId="0" fontId="46" fillId="3" borderId="0" xfId="4" applyFont="1" applyFill="1" applyAlignment="1" applyProtection="1">
      <alignment horizontal="left" vertical="top"/>
      <protection locked="0"/>
    </xf>
    <xf numFmtId="0" fontId="44" fillId="5" borderId="4" xfId="4" applyFont="1" applyFill="1" applyBorder="1" applyAlignment="1">
      <alignment horizontal="center" vertical="center"/>
    </xf>
    <xf numFmtId="166" fontId="46" fillId="7" borderId="4" xfId="7" applyNumberFormat="1" applyFont="1" applyFill="1" applyBorder="1" applyAlignment="1">
      <alignment horizontal="right" vertical="center" wrapText="1"/>
    </xf>
    <xf numFmtId="166" fontId="46" fillId="8" borderId="4" xfId="7" applyNumberFormat="1" applyFont="1" applyFill="1" applyBorder="1" applyAlignment="1">
      <alignment horizontal="right" vertical="center" wrapText="1"/>
    </xf>
    <xf numFmtId="0" fontId="47" fillId="5" borderId="4" xfId="4" applyFont="1" applyFill="1" applyBorder="1" applyAlignment="1">
      <alignment horizontal="left" vertical="center" wrapText="1"/>
    </xf>
    <xf numFmtId="0" fontId="43" fillId="3" borderId="4" xfId="0" applyFont="1" applyFill="1" applyBorder="1" applyAlignment="1">
      <alignment horizontal="right" vertical="center" wrapText="1"/>
    </xf>
    <xf numFmtId="0" fontId="47" fillId="3" borderId="0" xfId="4" applyFont="1" applyFill="1" applyAlignment="1">
      <alignment vertical="top"/>
    </xf>
    <xf numFmtId="0" fontId="44" fillId="0" borderId="0" xfId="4" applyFont="1"/>
    <xf numFmtId="166" fontId="48" fillId="17" borderId="4" xfId="13" applyNumberFormat="1" applyFont="1" applyBorder="1" applyAlignment="1">
      <alignment horizontal="right" vertical="center" wrapText="1"/>
    </xf>
    <xf numFmtId="166" fontId="49" fillId="12" borderId="4" xfId="8" applyNumberFormat="1" applyFont="1" applyBorder="1" applyAlignment="1">
      <alignment horizontal="right" vertical="center" wrapText="1"/>
    </xf>
    <xf numFmtId="0" fontId="49" fillId="0" borderId="0" xfId="4" applyFont="1"/>
    <xf numFmtId="0" fontId="43" fillId="0" borderId="0" xfId="4" applyFont="1"/>
    <xf numFmtId="0" fontId="50" fillId="13" borderId="0" xfId="9" applyFont="1" applyAlignment="1" applyProtection="1">
      <alignment vertical="top"/>
      <protection locked="0"/>
    </xf>
    <xf numFmtId="0" fontId="50" fillId="13" borderId="4" xfId="9" applyFont="1" applyBorder="1" applyAlignment="1">
      <alignment horizontal="center" vertical="center" wrapText="1"/>
    </xf>
    <xf numFmtId="166" fontId="52" fillId="15" borderId="4" xfId="11" applyNumberFormat="1" applyFont="1" applyBorder="1" applyAlignment="1">
      <alignment horizontal="right" vertical="center" wrapText="1"/>
    </xf>
    <xf numFmtId="0" fontId="51" fillId="17" borderId="4" xfId="13" applyFont="1" applyBorder="1" applyAlignment="1">
      <alignment horizontal="center" vertical="center" wrapText="1"/>
    </xf>
    <xf numFmtId="0" fontId="51" fillId="17" borderId="4" xfId="13" applyFont="1" applyBorder="1" applyAlignment="1">
      <alignment horizontal="center" vertical="center"/>
    </xf>
    <xf numFmtId="0" fontId="53" fillId="0" borderId="0" xfId="4" applyFont="1"/>
    <xf numFmtId="0" fontId="19" fillId="3" borderId="0" xfId="4" applyFont="1" applyFill="1" applyAlignment="1" applyProtection="1">
      <alignment vertical="top"/>
      <protection locked="0"/>
    </xf>
    <xf numFmtId="0" fontId="54" fillId="0" borderId="0" xfId="4" applyFont="1"/>
    <xf numFmtId="0" fontId="55" fillId="13" borderId="4" xfId="9" applyFont="1" applyBorder="1" applyAlignment="1">
      <alignment horizontal="center" vertical="center" wrapText="1"/>
    </xf>
    <xf numFmtId="166" fontId="55" fillId="13" borderId="4" xfId="9" applyNumberFormat="1" applyFont="1" applyBorder="1" applyAlignment="1">
      <alignment horizontal="right" vertical="center" wrapText="1"/>
    </xf>
    <xf numFmtId="0" fontId="56" fillId="3" borderId="4" xfId="0" applyFont="1" applyFill="1" applyBorder="1" applyAlignment="1">
      <alignment horizontal="right" vertical="center" wrapText="1"/>
    </xf>
    <xf numFmtId="0" fontId="50" fillId="17" borderId="5" xfId="13" applyFont="1" applyBorder="1" applyAlignment="1">
      <alignment horizontal="center" vertical="center"/>
    </xf>
    <xf numFmtId="0" fontId="57" fillId="20" borderId="20" xfId="12" applyFont="1" applyFill="1" applyBorder="1"/>
    <xf numFmtId="0" fontId="58" fillId="21" borderId="14" xfId="0" applyFont="1" applyFill="1" applyBorder="1"/>
    <xf numFmtId="0" fontId="41" fillId="17" borderId="1" xfId="13" applyBorder="1" applyAlignment="1">
      <alignment horizontal="center" vertical="center" wrapText="1"/>
    </xf>
    <xf numFmtId="0" fontId="41" fillId="13" borderId="1" xfId="9" applyBorder="1" applyAlignment="1">
      <alignment horizontal="center" vertical="center" wrapText="1"/>
    </xf>
    <xf numFmtId="0" fontId="57" fillId="16" borderId="1" xfId="12" applyFont="1" applyBorder="1" applyAlignment="1">
      <alignment horizontal="center" vertical="center" wrapText="1"/>
    </xf>
    <xf numFmtId="0" fontId="41" fillId="18" borderId="1" xfId="14" applyBorder="1" applyAlignment="1">
      <alignment horizontal="center" vertical="center" wrapText="1"/>
    </xf>
    <xf numFmtId="0" fontId="2" fillId="19" borderId="1" xfId="15" applyBorder="1" applyAlignment="1">
      <alignment horizontal="center" vertical="center" wrapText="1"/>
    </xf>
    <xf numFmtId="0" fontId="2" fillId="12" borderId="1" xfId="8" applyBorder="1" applyAlignment="1">
      <alignment horizontal="center" vertical="center" wrapText="1"/>
    </xf>
    <xf numFmtId="0" fontId="2" fillId="14" borderId="1" xfId="10" applyBorder="1" applyAlignment="1">
      <alignment horizontal="center" vertical="center" wrapText="1"/>
    </xf>
    <xf numFmtId="0" fontId="41" fillId="22" borderId="1" xfId="13" applyFill="1" applyBorder="1" applyAlignment="1">
      <alignment horizontal="center" vertical="center" wrapText="1"/>
    </xf>
    <xf numFmtId="0" fontId="12" fillId="5" borderId="25" xfId="4" applyFont="1" applyFill="1" applyBorder="1" applyAlignment="1">
      <alignment horizontal="left" vertical="center" wrapText="1"/>
    </xf>
    <xf numFmtId="3" fontId="5" fillId="3" borderId="26" xfId="0" applyNumberFormat="1" applyFont="1" applyFill="1" applyBorder="1" applyAlignment="1">
      <alignment horizontal="right" vertical="center" wrapText="1"/>
    </xf>
    <xf numFmtId="3" fontId="5" fillId="0" borderId="26" xfId="0" applyNumberFormat="1" applyFont="1" applyBorder="1"/>
    <xf numFmtId="165" fontId="5" fillId="3" borderId="26" xfId="0" applyNumberFormat="1" applyFont="1" applyFill="1" applyBorder="1" applyAlignment="1">
      <alignment horizontal="right" vertical="center" wrapText="1"/>
    </xf>
    <xf numFmtId="165" fontId="5" fillId="11" borderId="26" xfId="4" applyNumberFormat="1" applyFont="1" applyFill="1" applyBorder="1"/>
    <xf numFmtId="0" fontId="5" fillId="0" borderId="27" xfId="4" applyFont="1" applyBorder="1"/>
    <xf numFmtId="0" fontId="5" fillId="0" borderId="28" xfId="4" applyFont="1" applyBorder="1"/>
    <xf numFmtId="165" fontId="5" fillId="0" borderId="28" xfId="4" applyNumberFormat="1" applyFont="1" applyBorder="1"/>
    <xf numFmtId="165" fontId="5" fillId="0" borderId="30" xfId="4" applyNumberFormat="1" applyFont="1" applyBorder="1"/>
    <xf numFmtId="0" fontId="12" fillId="5" borderId="13" xfId="4" applyFont="1" applyFill="1" applyBorder="1" applyAlignment="1">
      <alignment horizontal="left" vertical="center" wrapText="1"/>
    </xf>
    <xf numFmtId="0" fontId="6" fillId="4" borderId="25" xfId="4" applyFont="1" applyFill="1" applyBorder="1"/>
    <xf numFmtId="0" fontId="0" fillId="0" borderId="27" xfId="0" applyBorder="1"/>
    <xf numFmtId="0" fontId="0" fillId="0" borderId="28" xfId="0" applyBorder="1"/>
    <xf numFmtId="165" fontId="2" fillId="0" borderId="28" xfId="5" applyNumberFormat="1" applyBorder="1"/>
    <xf numFmtId="164" fontId="0" fillId="0" borderId="28" xfId="0" applyNumberFormat="1" applyBorder="1"/>
    <xf numFmtId="164" fontId="0" fillId="0" borderId="29" xfId="0" applyNumberFormat="1" applyBorder="1"/>
    <xf numFmtId="165" fontId="2" fillId="0" borderId="28" xfId="4" applyNumberFormat="1" applyFont="1" applyBorder="1"/>
    <xf numFmtId="165" fontId="0" fillId="0" borderId="28" xfId="0" applyNumberFormat="1" applyBorder="1"/>
    <xf numFmtId="165" fontId="2" fillId="0" borderId="29" xfId="4" applyNumberFormat="1" applyFont="1" applyBorder="1"/>
    <xf numFmtId="168" fontId="5" fillId="0" borderId="1" xfId="4" applyNumberFormat="1" applyFont="1" applyBorder="1"/>
    <xf numFmtId="168" fontId="5" fillId="3" borderId="1" xfId="0" applyNumberFormat="1" applyFont="1" applyFill="1" applyBorder="1" applyAlignment="1">
      <alignment horizontal="right" vertical="center" wrapText="1"/>
    </xf>
    <xf numFmtId="168" fontId="5" fillId="0" borderId="2" xfId="4" applyNumberFormat="1" applyFont="1" applyBorder="1"/>
    <xf numFmtId="168" fontId="5" fillId="3" borderId="2" xfId="0" applyNumberFormat="1" applyFont="1" applyFill="1" applyBorder="1" applyAlignment="1">
      <alignment horizontal="right" vertical="center" wrapText="1"/>
    </xf>
    <xf numFmtId="168" fontId="5" fillId="0" borderId="28" xfId="4" applyNumberFormat="1" applyFont="1" applyBorder="1"/>
    <xf numFmtId="168" fontId="5" fillId="3" borderId="29" xfId="0" applyNumberFormat="1" applyFont="1" applyFill="1" applyBorder="1" applyAlignment="1">
      <alignment horizontal="right" vertical="center" wrapText="1"/>
    </xf>
    <xf numFmtId="168" fontId="5" fillId="0" borderId="26" xfId="4" applyNumberFormat="1" applyFont="1" applyBorder="1"/>
    <xf numFmtId="168" fontId="5" fillId="3" borderId="3" xfId="0" applyNumberFormat="1" applyFont="1" applyFill="1" applyBorder="1" applyAlignment="1">
      <alignment horizontal="right" vertical="center" wrapText="1"/>
    </xf>
    <xf numFmtId="168" fontId="2" fillId="0" borderId="28" xfId="4" applyNumberFormat="1" applyFont="1" applyBorder="1"/>
    <xf numFmtId="168" fontId="5" fillId="3" borderId="31" xfId="0" applyNumberFormat="1" applyFont="1" applyFill="1" applyBorder="1" applyAlignment="1">
      <alignment horizontal="right" vertical="center" wrapText="1"/>
    </xf>
    <xf numFmtId="168" fontId="5" fillId="0" borderId="11" xfId="4" applyNumberFormat="1" applyFont="1" applyBorder="1"/>
    <xf numFmtId="168" fontId="5" fillId="3" borderId="11" xfId="0" applyNumberFormat="1" applyFont="1" applyFill="1" applyBorder="1" applyAlignment="1">
      <alignment horizontal="right" vertical="center" wrapText="1"/>
    </xf>
    <xf numFmtId="164" fontId="5" fillId="0" borderId="1" xfId="4" applyNumberFormat="1" applyFont="1" applyBorder="1"/>
    <xf numFmtId="164" fontId="5" fillId="3" borderId="1" xfId="0" applyNumberFormat="1" applyFont="1" applyFill="1" applyBorder="1" applyAlignment="1">
      <alignment horizontal="right" vertical="center" wrapText="1"/>
    </xf>
    <xf numFmtId="164" fontId="5" fillId="0" borderId="2" xfId="4" applyNumberFormat="1" applyFont="1" applyBorder="1"/>
    <xf numFmtId="164" fontId="5" fillId="3" borderId="2" xfId="0" applyNumberFormat="1" applyFont="1" applyFill="1" applyBorder="1" applyAlignment="1">
      <alignment horizontal="right" vertical="center" wrapText="1"/>
    </xf>
    <xf numFmtId="164" fontId="5" fillId="0" borderId="16" xfId="4" applyNumberFormat="1" applyFont="1" applyBorder="1"/>
    <xf numFmtId="164" fontId="5" fillId="0" borderId="6" xfId="4" applyNumberFormat="1" applyFont="1" applyBorder="1"/>
    <xf numFmtId="164" fontId="5" fillId="3" borderId="18" xfId="0" applyNumberFormat="1" applyFont="1" applyFill="1" applyBorder="1" applyAlignment="1">
      <alignment horizontal="right" vertical="center" wrapText="1"/>
    </xf>
    <xf numFmtId="164" fontId="5" fillId="0" borderId="11" xfId="4" applyNumberFormat="1" applyFont="1" applyBorder="1"/>
    <xf numFmtId="164" fontId="5" fillId="3" borderId="11" xfId="0" applyNumberFormat="1" applyFont="1" applyFill="1" applyBorder="1" applyAlignment="1">
      <alignment horizontal="right" vertical="center" wrapText="1"/>
    </xf>
    <xf numFmtId="164" fontId="2" fillId="0" borderId="0" xfId="4" applyNumberFormat="1" applyFont="1"/>
    <xf numFmtId="164" fontId="5" fillId="3" borderId="3" xfId="0" applyNumberFormat="1" applyFont="1" applyFill="1" applyBorder="1" applyAlignment="1">
      <alignment horizontal="right" vertical="center" wrapText="1"/>
    </xf>
    <xf numFmtId="168" fontId="5" fillId="0" borderId="16" xfId="4" applyNumberFormat="1" applyFont="1" applyBorder="1"/>
    <xf numFmtId="168" fontId="5" fillId="0" borderId="6" xfId="4" applyNumberFormat="1" applyFont="1" applyBorder="1"/>
    <xf numFmtId="168" fontId="5" fillId="3" borderId="18" xfId="0" applyNumberFormat="1" applyFont="1" applyFill="1" applyBorder="1" applyAlignment="1">
      <alignment horizontal="right" vertical="center" wrapText="1"/>
    </xf>
    <xf numFmtId="168" fontId="2" fillId="0" borderId="0" xfId="4" applyNumberFormat="1" applyFont="1"/>
    <xf numFmtId="0" fontId="6" fillId="4" borderId="6" xfId="4" applyFont="1" applyFill="1" applyBorder="1" applyAlignment="1">
      <alignment horizontal="center" vertical="center"/>
    </xf>
    <xf numFmtId="0" fontId="6" fillId="4" borderId="6" xfId="4" applyFont="1" applyFill="1" applyBorder="1" applyAlignment="1">
      <alignment horizontal="center" vertical="center" wrapText="1"/>
    </xf>
    <xf numFmtId="0" fontId="6" fillId="4" borderId="7" xfId="4" applyFont="1" applyFill="1" applyBorder="1" applyAlignment="1">
      <alignment horizontal="center" vertical="center" wrapText="1"/>
    </xf>
    <xf numFmtId="0" fontId="6" fillId="4" borderId="21" xfId="4" applyFont="1" applyFill="1" applyBorder="1" applyAlignment="1">
      <alignment horizontal="center" vertical="center"/>
    </xf>
    <xf numFmtId="0" fontId="6" fillId="4" borderId="22" xfId="4" applyFont="1" applyFill="1" applyBorder="1" applyAlignment="1">
      <alignment horizontal="center" vertical="center"/>
    </xf>
    <xf numFmtId="0" fontId="6" fillId="4" borderId="23" xfId="4" applyFont="1" applyFill="1" applyBorder="1" applyAlignment="1">
      <alignment horizontal="center" vertical="center"/>
    </xf>
    <xf numFmtId="0" fontId="6" fillId="4" borderId="21" xfId="4" applyFont="1" applyFill="1" applyBorder="1" applyAlignment="1">
      <alignment horizontal="center" vertical="center" wrapText="1"/>
    </xf>
    <xf numFmtId="0" fontId="6" fillId="4" borderId="22" xfId="4" applyFont="1" applyFill="1" applyBorder="1" applyAlignment="1">
      <alignment horizontal="center" vertical="center" wrapText="1"/>
    </xf>
    <xf numFmtId="0" fontId="6" fillId="4" borderId="24" xfId="4" applyFont="1" applyFill="1" applyBorder="1" applyAlignment="1">
      <alignment horizontal="center" vertical="center" wrapText="1"/>
    </xf>
  </cellXfs>
  <cellStyles count="16">
    <cellStyle name="40% - Accent6" xfId="15" builtinId="51"/>
    <cellStyle name="60% - Accent1" xfId="8" builtinId="32"/>
    <cellStyle name="60% - Accent2" xfId="10" builtinId="36"/>
    <cellStyle name="Accent2" xfId="9" builtinId="33"/>
    <cellStyle name="Accent3" xfId="11" builtinId="37"/>
    <cellStyle name="Accent4" xfId="12" builtinId="41"/>
    <cellStyle name="Accent5" xfId="13" builtinId="45"/>
    <cellStyle name="Accent6" xfId="14" builtinId="49"/>
    <cellStyle name="Comma" xfId="7" builtinId="3"/>
    <cellStyle name="Įprastas 2" xfId="1" xr:uid="{00000000-0005-0000-0000-000000000000}"/>
    <cellStyle name="Įprastas 3" xfId="2" xr:uid="{00000000-0005-0000-0000-000001000000}"/>
    <cellStyle name="Įprastas 6" xfId="3" xr:uid="{00000000-0005-0000-0000-000002000000}"/>
    <cellStyle name="Normal" xfId="0" builtinId="0"/>
    <cellStyle name="Normal 2" xfId="4" xr:uid="{00000000-0005-0000-0000-000004000000}"/>
    <cellStyle name="Percent" xfId="5" builtinId="5"/>
    <cellStyle name="Percent 2" xfId="6" xr:uid="{00000000-0005-0000-0000-000006000000}"/>
  </cellStyles>
  <dxfs count="52"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ont>
        <color rgb="FFC00000"/>
      </font>
    </dxf>
    <dxf>
      <font>
        <b val="0"/>
        <i/>
        <color rgb="FF9C0006"/>
      </font>
      <fill>
        <patternFill>
          <bgColor rgb="FFFFCCCC"/>
        </patternFill>
      </fill>
    </dxf>
    <dxf>
      <font>
        <b val="0"/>
        <i/>
        <color rgb="FF9C0006"/>
      </font>
      <fill>
        <patternFill>
          <bgColor rgb="FFFFCCCC"/>
        </patternFill>
      </fill>
    </dxf>
    <dxf>
      <fill>
        <patternFill>
          <bgColor theme="7"/>
        </patternFill>
      </fill>
    </dxf>
    <dxf>
      <fill>
        <patternFill>
          <bgColor theme="4" tint="0.59996337778862885"/>
        </patternFill>
      </fill>
    </dxf>
    <dxf>
      <fill>
        <patternFill>
          <bgColor theme="5"/>
        </patternFill>
      </fill>
    </dxf>
    <dxf>
      <fill>
        <patternFill>
          <bgColor theme="8" tint="0.79998168889431442"/>
        </patternFill>
      </fill>
    </dxf>
    <dxf>
      <font>
        <color rgb="FF9C0006"/>
      </font>
    </dxf>
  </dxfs>
  <tableStyles count="1" defaultTableStyle="TableStyleMedium2" defaultPivotStyle="PivotStyleLight16">
    <tableStyle name="Invisible" pivot="0" table="0" count="0" xr9:uid="{1E431D26-CBEB-423C-83CA-024A52BD3184}"/>
  </tableStyles>
  <colors>
    <mruColors>
      <color rgb="FF012C28"/>
      <color rgb="FFBBAFE7"/>
      <color rgb="FF02625B"/>
      <color rgb="FFAA9BE1"/>
      <color rgb="FF9A88DC"/>
      <color rgb="FF4040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eliauk Lietuvoje tema">
  <a:themeElements>
    <a:clrScheme name="Lithuania Travel">
      <a:dk1>
        <a:srgbClr val="000000"/>
      </a:dk1>
      <a:lt1>
        <a:srgbClr val="FFFFFF"/>
      </a:lt1>
      <a:dk2>
        <a:srgbClr val="023C39"/>
      </a:dk2>
      <a:lt2>
        <a:srgbClr val="E7E6E6"/>
      </a:lt2>
      <a:accent1>
        <a:srgbClr val="FFEA0A"/>
      </a:accent1>
      <a:accent2>
        <a:srgbClr val="8C78D7"/>
      </a:accent2>
      <a:accent3>
        <a:srgbClr val="E1B9FF"/>
      </a:accent3>
      <a:accent4>
        <a:srgbClr val="C7E6DC"/>
      </a:accent4>
      <a:accent5>
        <a:srgbClr val="013D39"/>
      </a:accent5>
      <a:accent6>
        <a:srgbClr val="A5A09B"/>
      </a:accent6>
      <a:hlink>
        <a:srgbClr val="8C78D7"/>
      </a:hlink>
      <a:folHlink>
        <a:srgbClr val="E0B9FF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F5DE-06E0-4B2D-960E-F5C556C513A8}">
  <sheetPr>
    <tabColor theme="4"/>
    <pageSetUpPr fitToPage="1"/>
  </sheetPr>
  <dimension ref="A1:AC70"/>
  <sheetViews>
    <sheetView tabSelected="1" zoomScale="90" zoomScaleNormal="90" workbookViewId="0">
      <pane xSplit="1" ySplit="4" topLeftCell="B5" activePane="bottomRight" state="frozen"/>
      <selection activeCell="J7" sqref="J7"/>
      <selection pane="topRight" activeCell="J7" sqref="J7"/>
      <selection pane="bottomLeft" activeCell="J7" sqref="J7"/>
      <selection pane="bottomRight" activeCell="A4" sqref="A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1" t="s">
        <v>1</v>
      </c>
      <c r="C3" s="261"/>
      <c r="D3" s="261"/>
      <c r="E3" s="261"/>
      <c r="F3" s="261"/>
      <c r="G3" s="261"/>
      <c r="H3" s="261" t="s">
        <v>2</v>
      </c>
      <c r="I3" s="261"/>
      <c r="J3" s="261"/>
      <c r="K3" s="261"/>
      <c r="L3" s="261"/>
      <c r="M3" s="261"/>
      <c r="N3" s="262" t="s">
        <v>3</v>
      </c>
      <c r="O3" s="262"/>
      <c r="P3" s="263"/>
    </row>
    <row r="4" spans="1:29" s="139" customFormat="1" ht="74.25" customHeight="1">
      <c r="A4" s="154" t="s">
        <v>106</v>
      </c>
      <c r="B4" s="213">
        <v>2023</v>
      </c>
      <c r="C4" s="212">
        <v>2024</v>
      </c>
      <c r="D4" s="52" t="s">
        <v>4</v>
      </c>
      <c r="E4" s="77" t="s">
        <v>103</v>
      </c>
      <c r="F4" s="52" t="s">
        <v>101</v>
      </c>
      <c r="G4" s="52" t="s">
        <v>104</v>
      </c>
      <c r="H4" s="213">
        <v>2023</v>
      </c>
      <c r="I4" s="212">
        <v>2024</v>
      </c>
      <c r="J4" s="52" t="s">
        <v>8</v>
      </c>
      <c r="K4" s="77" t="s">
        <v>103</v>
      </c>
      <c r="L4" s="52" t="s">
        <v>101</v>
      </c>
      <c r="M4" s="52" t="s">
        <v>104</v>
      </c>
      <c r="N4" s="213">
        <v>2023</v>
      </c>
      <c r="O4" s="212">
        <v>2024</v>
      </c>
      <c r="P4" s="77" t="s">
        <v>103</v>
      </c>
    </row>
    <row r="5" spans="1:29" ht="15.75" customHeight="1">
      <c r="A5" s="18" t="s">
        <v>9</v>
      </c>
      <c r="B5" s="10">
        <f>'T23'!N6</f>
        <v>1440039</v>
      </c>
      <c r="C5" s="10">
        <f>'T24'!N6</f>
        <v>1455392</v>
      </c>
      <c r="D5" s="9">
        <f>C5-B5</f>
        <v>15353</v>
      </c>
      <c r="E5" s="75">
        <f>D5/B5</f>
        <v>1.0661516806142055E-2</v>
      </c>
      <c r="F5" s="93">
        <f t="array" ref="F5:F7">B5:B7/B5</f>
        <v>1</v>
      </c>
      <c r="G5" s="93">
        <f t="array" ref="G5:G7">C5:C7/C5</f>
        <v>1</v>
      </c>
      <c r="H5" s="10">
        <f>'N23'!N6</f>
        <v>3157498</v>
      </c>
      <c r="I5" s="10">
        <f>'N24'!N6</f>
        <v>3157599</v>
      </c>
      <c r="J5" s="9">
        <f>I5-H5</f>
        <v>101</v>
      </c>
      <c r="K5" s="75">
        <f>J5/H5</f>
        <v>3.1987352010990978E-5</v>
      </c>
      <c r="L5" s="93">
        <f t="array" ref="L5:L7">H5:H7/H5</f>
        <v>1</v>
      </c>
      <c r="M5" s="93">
        <f t="array" ref="M5:M7">I5:I7/I5</f>
        <v>1</v>
      </c>
      <c r="N5" s="234">
        <f>H5/B5</f>
        <v>2.192647560239688</v>
      </c>
      <c r="O5" s="235">
        <f>I5/C5</f>
        <v>2.1695866130911807</v>
      </c>
      <c r="P5" s="75">
        <f>O5/N5-1</f>
        <v>-1.0517398038190073E-2</v>
      </c>
    </row>
    <row r="6" spans="1:29" ht="15">
      <c r="A6" s="18" t="s">
        <v>10</v>
      </c>
      <c r="B6" s="10">
        <f>'T23'!N7</f>
        <v>965865</v>
      </c>
      <c r="C6" s="10">
        <f>'T24'!N7</f>
        <v>946722</v>
      </c>
      <c r="D6" s="9">
        <f t="shared" ref="D6:D9" si="0">C6-B6</f>
        <v>-19143</v>
      </c>
      <c r="E6" s="75">
        <f t="shared" ref="E6:E9" si="1">D6/B6</f>
        <v>-1.9819539997825784E-2</v>
      </c>
      <c r="F6" s="93">
        <v>0.6707214179615969</v>
      </c>
      <c r="G6" s="93">
        <v>0.65049278819726919</v>
      </c>
      <c r="H6" s="10">
        <f>'N23'!N7</f>
        <v>2122961</v>
      </c>
      <c r="I6" s="10">
        <f>'N24'!N7</f>
        <v>2084103</v>
      </c>
      <c r="J6" s="9">
        <f t="shared" ref="J6:J9" si="2">I6-H6</f>
        <v>-38858</v>
      </c>
      <c r="K6" s="75">
        <f t="shared" ref="K6:K9" si="3">J6/H6</f>
        <v>-1.8303680566906316E-2</v>
      </c>
      <c r="L6" s="93">
        <v>0.6723554535901527</v>
      </c>
      <c r="M6" s="93">
        <v>0.66002776159987386</v>
      </c>
      <c r="N6" s="234">
        <f>H6/B6</f>
        <v>2.1979893670440487</v>
      </c>
      <c r="O6" s="235">
        <f>I6/C6</f>
        <v>2.2013885808083047</v>
      </c>
      <c r="P6" s="75">
        <f t="shared" ref="P6:P9" si="4">O6/N6-1</f>
        <v>1.546510558796399E-3</v>
      </c>
    </row>
    <row r="7" spans="1:29" ht="15">
      <c r="A7" s="18" t="s">
        <v>11</v>
      </c>
      <c r="B7" s="10">
        <f>'T23'!N8</f>
        <v>474174</v>
      </c>
      <c r="C7" s="10">
        <f>'T24'!N8</f>
        <v>508670</v>
      </c>
      <c r="D7" s="9">
        <f t="shared" si="0"/>
        <v>34496</v>
      </c>
      <c r="E7" s="75">
        <f t="shared" si="1"/>
        <v>7.2749665734519395E-2</v>
      </c>
      <c r="F7" s="93">
        <v>0.3292785820384031</v>
      </c>
      <c r="G7" s="93">
        <v>0.34950721180273081</v>
      </c>
      <c r="H7" s="10">
        <f>'N23'!N8</f>
        <v>1034537</v>
      </c>
      <c r="I7" s="10">
        <f>'N24'!N8</f>
        <v>1073496</v>
      </c>
      <c r="J7" s="9">
        <f t="shared" si="2"/>
        <v>38959</v>
      </c>
      <c r="K7" s="75">
        <f t="shared" si="3"/>
        <v>3.7658392111640279E-2</v>
      </c>
      <c r="L7" s="93">
        <v>0.3276445464098473</v>
      </c>
      <c r="M7" s="93">
        <v>0.33997223840012619</v>
      </c>
      <c r="N7" s="234">
        <f t="shared" ref="N7:O7" si="5">H7/B7</f>
        <v>2.1817666088819716</v>
      </c>
      <c r="O7" s="235">
        <f t="shared" si="5"/>
        <v>2.1103977038158335</v>
      </c>
      <c r="P7" s="75">
        <f t="shared" si="4"/>
        <v>-3.2711521377032371E-2</v>
      </c>
      <c r="U7" s="5"/>
    </row>
    <row r="8" spans="1:29" ht="15">
      <c r="A8" s="19" t="s">
        <v>12</v>
      </c>
      <c r="B8" s="10">
        <f>'T23'!N10</f>
        <v>287033</v>
      </c>
      <c r="C8" s="10">
        <f>'T24'!N10</f>
        <v>315832</v>
      </c>
      <c r="D8" s="9">
        <f t="shared" si="0"/>
        <v>28799</v>
      </c>
      <c r="E8" s="75">
        <f t="shared" si="1"/>
        <v>0.10033341114087928</v>
      </c>
      <c r="F8" s="93">
        <f t="array" ref="F8:F9">B8:B9/B7</f>
        <v>0.60533264160413691</v>
      </c>
      <c r="G8" s="93">
        <f t="array" ref="G8:G9">C8:C9/C7</f>
        <v>0.6208976350089449</v>
      </c>
      <c r="H8" s="10">
        <f>'N23'!N10</f>
        <v>566806</v>
      </c>
      <c r="I8" s="10">
        <f>'N24'!N10</f>
        <v>591037</v>
      </c>
      <c r="J8" s="9">
        <f t="shared" si="2"/>
        <v>24231</v>
      </c>
      <c r="K8" s="75">
        <f t="shared" si="3"/>
        <v>4.2750076745835433E-2</v>
      </c>
      <c r="L8" s="93">
        <f t="array" ref="L8:L9">H8:H9/H7</f>
        <v>0.54788373929593626</v>
      </c>
      <c r="M8" s="93">
        <f t="array" ref="M8:M9">I8:I9/I7</f>
        <v>0.55057214931401699</v>
      </c>
      <c r="N8" s="234">
        <f>H8/B8</f>
        <v>1.9747067410367449</v>
      </c>
      <c r="O8" s="235">
        <f>I8/C8</f>
        <v>1.8713651561589706</v>
      </c>
      <c r="P8" s="75">
        <f t="shared" si="4"/>
        <v>-5.2332623741142781E-2</v>
      </c>
      <c r="U8" s="5"/>
    </row>
    <row r="9" spans="1:29" ht="15.75" thickBot="1">
      <c r="A9" s="20" t="s">
        <v>13</v>
      </c>
      <c r="B9" s="16">
        <f>B7-B8</f>
        <v>187141</v>
      </c>
      <c r="C9" s="16">
        <f>C7-C8</f>
        <v>192838</v>
      </c>
      <c r="D9" s="16">
        <f t="shared" si="0"/>
        <v>5697</v>
      </c>
      <c r="E9" s="75">
        <f t="shared" si="1"/>
        <v>3.0442286831854057E-2</v>
      </c>
      <c r="F9" s="94">
        <v>0.39466735839586314</v>
      </c>
      <c r="G9" s="94">
        <v>0.3791023649910551</v>
      </c>
      <c r="H9" s="17">
        <f>H7-H8</f>
        <v>467731</v>
      </c>
      <c r="I9" s="17">
        <f>I7-I8</f>
        <v>482459</v>
      </c>
      <c r="J9" s="16">
        <f t="shared" si="2"/>
        <v>14728</v>
      </c>
      <c r="K9" s="75">
        <f t="shared" si="3"/>
        <v>3.1488184447898471E-2</v>
      </c>
      <c r="L9" s="94">
        <v>0.45211626070406374</v>
      </c>
      <c r="M9" s="94">
        <v>0.44942785068598301</v>
      </c>
      <c r="N9" s="236">
        <f>H9/B9</f>
        <v>2.4993507569159084</v>
      </c>
      <c r="O9" s="237">
        <f>I9/C9</f>
        <v>2.5018875947686658</v>
      </c>
      <c r="P9" s="78">
        <f t="shared" si="4"/>
        <v>1.0149987334662214E-3</v>
      </c>
      <c r="U9" s="5"/>
    </row>
    <row r="10" spans="1:29" ht="15" thickBot="1">
      <c r="A10" s="220"/>
      <c r="B10" s="221"/>
      <c r="C10" s="221"/>
      <c r="D10" s="221"/>
      <c r="E10" s="222"/>
      <c r="F10" s="221"/>
      <c r="G10" s="221"/>
      <c r="H10" s="221"/>
      <c r="I10" s="221"/>
      <c r="J10" s="221"/>
      <c r="K10" s="222"/>
      <c r="L10" s="221"/>
      <c r="M10" s="221"/>
      <c r="N10" s="238"/>
      <c r="O10" s="239"/>
      <c r="P10" s="223"/>
      <c r="U10" s="5"/>
    </row>
    <row r="11" spans="1:29">
      <c r="A11" s="215" t="s">
        <v>15</v>
      </c>
      <c r="B11" s="216">
        <f>VLOOKUP(A11,'T23'!A:N,14,0)</f>
        <v>52925</v>
      </c>
      <c r="C11" s="216">
        <f>VLOOKUP(A11,'T24'!A:N,14,FALSE)</f>
        <v>62794</v>
      </c>
      <c r="D11" s="217">
        <f>C11-B11</f>
        <v>9869</v>
      </c>
      <c r="E11" s="218">
        <f>D11/B11</f>
        <v>0.1864714218233349</v>
      </c>
      <c r="F11" s="219">
        <f>B11/$B$7</f>
        <v>0.1116151454951136</v>
      </c>
      <c r="G11" s="219">
        <f>C11/$C$7</f>
        <v>0.12344742170759038</v>
      </c>
      <c r="H11" s="216">
        <f>VLOOKUP(A11,'N23'!A:N,14,0)</f>
        <v>107491</v>
      </c>
      <c r="I11" s="216">
        <f>VLOOKUP(A11,'N24'!A:N,14,0)</f>
        <v>117733</v>
      </c>
      <c r="J11" s="217">
        <f>I11-H11</f>
        <v>10242</v>
      </c>
      <c r="K11" s="218">
        <f>J11/H11</f>
        <v>9.5282395735456923E-2</v>
      </c>
      <c r="L11" s="219">
        <f>H11/$H$7</f>
        <v>0.1039025187112689</v>
      </c>
      <c r="M11" s="219">
        <f>I11/$I$7</f>
        <v>0.10967250925946627</v>
      </c>
      <c r="N11" s="240">
        <f>H11/B11</f>
        <v>2.0310061407652338</v>
      </c>
      <c r="O11" s="241">
        <f>I11/C11</f>
        <v>1.8749084307417907</v>
      </c>
      <c r="P11" s="218">
        <f>O11/N11-1</f>
        <v>-7.6857330408971247E-2</v>
      </c>
      <c r="U11" s="5"/>
    </row>
    <row r="12" spans="1:29">
      <c r="A12" s="32" t="s">
        <v>14</v>
      </c>
      <c r="B12" s="10">
        <f>VLOOKUP(A12,'T23'!A:N,14,0)</f>
        <v>60843</v>
      </c>
      <c r="C12" s="10">
        <f>VLOOKUP(A12,'T24'!A:N,14,FALSE)</f>
        <v>60806</v>
      </c>
      <c r="D12" s="217">
        <f>C12-B12</f>
        <v>-37</v>
      </c>
      <c r="E12" s="218">
        <f>D12/B12</f>
        <v>-6.0812254491067171E-4</v>
      </c>
      <c r="F12" s="93">
        <f>B12/$B$7</f>
        <v>0.12831365701198294</v>
      </c>
      <c r="G12" s="93">
        <f>C12/$C$7</f>
        <v>0.1195391904378084</v>
      </c>
      <c r="H12" s="10">
        <f>VLOOKUP(A12,'N23'!A:N,14,0)</f>
        <v>118204</v>
      </c>
      <c r="I12" s="10">
        <f>VLOOKUP(A12,'N24'!A:N,14,0)</f>
        <v>117825</v>
      </c>
      <c r="J12" s="217">
        <f>I12-H12</f>
        <v>-379</v>
      </c>
      <c r="K12" s="218">
        <f>J12/H12</f>
        <v>-3.2063212750837533E-3</v>
      </c>
      <c r="L12" s="93">
        <f>H12/$H$7</f>
        <v>0.11425787574538175</v>
      </c>
      <c r="M12" s="93">
        <f>I12/$I$7</f>
        <v>0.10975821055690939</v>
      </c>
      <c r="N12" s="234">
        <f>H12/B12</f>
        <v>1.9427707378005687</v>
      </c>
      <c r="O12" s="237">
        <f>I12/C12</f>
        <v>1.9377199618458705</v>
      </c>
      <c r="P12" s="75">
        <f>O12/N12-1</f>
        <v>-2.5997797148294977E-3</v>
      </c>
      <c r="U12" s="5"/>
    </row>
    <row r="13" spans="1:29">
      <c r="A13" s="32" t="s">
        <v>16</v>
      </c>
      <c r="B13" s="10">
        <f>VLOOKUP(A13,'T23'!A:N,14,0)</f>
        <v>43831</v>
      </c>
      <c r="C13" s="10">
        <f>VLOOKUP(A13,'T24'!A:N,14,FALSE)</f>
        <v>42586</v>
      </c>
      <c r="D13" s="217">
        <f>C13-B13</f>
        <v>-1245</v>
      </c>
      <c r="E13" s="218">
        <f>D13/B13</f>
        <v>-2.840455385457781E-2</v>
      </c>
      <c r="F13" s="93">
        <f>B13/$B$7</f>
        <v>9.2436531737294741E-2</v>
      </c>
      <c r="G13" s="93">
        <f>C13/$C$7</f>
        <v>8.3720290168478581E-2</v>
      </c>
      <c r="H13" s="10">
        <f>VLOOKUP(A13,'N23'!A:N,14,0)</f>
        <v>75787</v>
      </c>
      <c r="I13" s="10">
        <f>VLOOKUP(A13,'N24'!A:N,14,0)</f>
        <v>72286</v>
      </c>
      <c r="J13" s="217">
        <f>I13-H13</f>
        <v>-3501</v>
      </c>
      <c r="K13" s="218">
        <f>J13/H13</f>
        <v>-4.6195257761885281E-2</v>
      </c>
      <c r="L13" s="93">
        <f>H13/$H$7</f>
        <v>7.3256925561869704E-2</v>
      </c>
      <c r="M13" s="93">
        <f>I13/$I$7</f>
        <v>6.7336999858406549E-2</v>
      </c>
      <c r="N13" s="234">
        <f>H13/B13</f>
        <v>1.7290730305035249</v>
      </c>
      <c r="O13" s="237">
        <f>I13/C13</f>
        <v>1.6974122951204622</v>
      </c>
      <c r="P13" s="75">
        <f>O13/N13-1</f>
        <v>-1.8310814421668931E-2</v>
      </c>
      <c r="U13" s="5"/>
    </row>
    <row r="14" spans="1:29">
      <c r="A14" s="32" t="s">
        <v>21</v>
      </c>
      <c r="B14" s="10">
        <f>VLOOKUP(A14,'T23'!A:N,14,0)</f>
        <v>27219</v>
      </c>
      <c r="C14" s="10">
        <f>VLOOKUP(A14,'T24'!A:N,14,FALSE)</f>
        <v>32849</v>
      </c>
      <c r="D14" s="217">
        <f>C14-B14</f>
        <v>5630</v>
      </c>
      <c r="E14" s="218">
        <f>D14/B14</f>
        <v>0.20684080972849847</v>
      </c>
      <c r="F14" s="93">
        <f>B14/$B$7</f>
        <v>5.7402978653405712E-2</v>
      </c>
      <c r="G14" s="93">
        <f>C14/$C$7</f>
        <v>6.4578213773173174E-2</v>
      </c>
      <c r="H14" s="10">
        <f>VLOOKUP(A14,'N23'!A:N,14,0)</f>
        <v>60941</v>
      </c>
      <c r="I14" s="10">
        <f>VLOOKUP(A14,'N24'!A:N,14,0)</f>
        <v>67346</v>
      </c>
      <c r="J14" s="217">
        <f>I14-H14</f>
        <v>6405</v>
      </c>
      <c r="K14" s="218">
        <f>J14/H14</f>
        <v>0.1051016556997752</v>
      </c>
      <c r="L14" s="93">
        <f>H14/$H$7</f>
        <v>5.8906544666841303E-2</v>
      </c>
      <c r="M14" s="93">
        <f>I14/$I$7</f>
        <v>6.2735212800047693E-2</v>
      </c>
      <c r="N14" s="234">
        <f>H14/B14</f>
        <v>2.2389139939013187</v>
      </c>
      <c r="O14" s="237">
        <f>I14/C14</f>
        <v>2.0501689549149136</v>
      </c>
      <c r="P14" s="75">
        <f>O14/N14-1</f>
        <v>-8.4302049788663846E-2</v>
      </c>
      <c r="U14" s="5"/>
    </row>
    <row r="15" spans="1:29">
      <c r="A15" s="32" t="s">
        <v>18</v>
      </c>
      <c r="B15" s="10">
        <f>VLOOKUP(A15,'T23'!A:N,14,0)</f>
        <v>42326</v>
      </c>
      <c r="C15" s="10">
        <f>VLOOKUP(A15,'T24'!A:N,14,FALSE)</f>
        <v>30987</v>
      </c>
      <c r="D15" s="217">
        <f>C15-B15</f>
        <v>-11339</v>
      </c>
      <c r="E15" s="218">
        <f>D15/B15</f>
        <v>-0.26789680102064922</v>
      </c>
      <c r="F15" s="93">
        <f>B15/$B$7</f>
        <v>8.9262591369412919E-2</v>
      </c>
      <c r="G15" s="93">
        <f>C15/$C$7</f>
        <v>6.0917687302180196E-2</v>
      </c>
      <c r="H15" s="10">
        <f>VLOOKUP(A15,'N23'!A:N,14,0)</f>
        <v>72182</v>
      </c>
      <c r="I15" s="10">
        <f>VLOOKUP(A15,'N24'!A:N,14,0)</f>
        <v>61962</v>
      </c>
      <c r="J15" s="217">
        <f>I15-H15</f>
        <v>-10220</v>
      </c>
      <c r="K15" s="218">
        <f>J15/H15</f>
        <v>-0.1415865451220526</v>
      </c>
      <c r="L15" s="93">
        <f>H15/$H$7</f>
        <v>6.977227494038396E-2</v>
      </c>
      <c r="M15" s="93">
        <f>I15/$I$7</f>
        <v>5.7719823827941601E-2</v>
      </c>
      <c r="N15" s="234">
        <f>H15/B15</f>
        <v>1.7053820346831734</v>
      </c>
      <c r="O15" s="237">
        <f>I15/C15</f>
        <v>1.9996127408267983</v>
      </c>
      <c r="P15" s="75">
        <f>O15/N15-1</f>
        <v>0.17253067064136585</v>
      </c>
      <c r="U15" s="5"/>
      <c r="AC15" s="5"/>
    </row>
    <row r="16" spans="1:29">
      <c r="A16" s="32" t="s">
        <v>19</v>
      </c>
      <c r="B16" s="10">
        <f>VLOOKUP(A16,'T23'!A:N,14,0)</f>
        <v>26218</v>
      </c>
      <c r="C16" s="10">
        <f>VLOOKUP(A16,'T24'!A:N,14,FALSE)</f>
        <v>28498</v>
      </c>
      <c r="D16" s="217">
        <f>C16-B16</f>
        <v>2280</v>
      </c>
      <c r="E16" s="218">
        <f>D16/B16</f>
        <v>8.6963155084293239E-2</v>
      </c>
      <c r="F16" s="93">
        <f>B16/$B$7</f>
        <v>5.5291939245930816E-2</v>
      </c>
      <c r="G16" s="93">
        <f>C16/$C$7</f>
        <v>5.6024534570546722E-2</v>
      </c>
      <c r="H16" s="10">
        <f>VLOOKUP(A16,'N23'!A:N,14,0)</f>
        <v>55528</v>
      </c>
      <c r="I16" s="10">
        <f>VLOOKUP(A16,'N24'!A:N,14,0)</f>
        <v>58833</v>
      </c>
      <c r="J16" s="217">
        <f>I16-H16</f>
        <v>3305</v>
      </c>
      <c r="K16" s="218">
        <f>J16/H16</f>
        <v>5.9519521682754643E-2</v>
      </c>
      <c r="L16" s="93">
        <f>H16/$H$7</f>
        <v>5.3674252346701957E-2</v>
      </c>
      <c r="M16" s="93">
        <f>I16/$I$7</f>
        <v>5.4805048179033734E-2</v>
      </c>
      <c r="N16" s="234">
        <f>H16/B16</f>
        <v>2.1179342436494011</v>
      </c>
      <c r="O16" s="237">
        <f>I16/C16</f>
        <v>2.0644606639062388</v>
      </c>
      <c r="P16" s="75">
        <f>O16/N16-1</f>
        <v>-2.5247988649082065E-2</v>
      </c>
      <c r="U16" s="5"/>
    </row>
    <row r="17" spans="1:21">
      <c r="A17" s="32" t="s">
        <v>29</v>
      </c>
      <c r="B17" s="10">
        <f>VLOOKUP(A17,'T23'!A:N,14,0)</f>
        <v>8664</v>
      </c>
      <c r="C17" s="10">
        <f>VLOOKUP(A17,'T24'!A:N,14,FALSE)</f>
        <v>21321</v>
      </c>
      <c r="D17" s="217">
        <f>C17-B17</f>
        <v>12657</v>
      </c>
      <c r="E17" s="218">
        <f>D17/B17</f>
        <v>1.4608725761772854</v>
      </c>
      <c r="F17" s="93">
        <f>B17/$B$7</f>
        <v>1.8271773652709766E-2</v>
      </c>
      <c r="G17" s="93">
        <f>C17/$C$7</f>
        <v>4.1915190595081288E-2</v>
      </c>
      <c r="H17" s="10">
        <f>VLOOKUP(A17,'N23'!A:N,14,0)</f>
        <v>16990</v>
      </c>
      <c r="I17" s="10">
        <f>VLOOKUP(A17,'N24'!A:N,14,0)</f>
        <v>35077</v>
      </c>
      <c r="J17" s="217">
        <f>I17-H17</f>
        <v>18087</v>
      </c>
      <c r="K17" s="218">
        <f>J17/H17</f>
        <v>1.0645673925838728</v>
      </c>
      <c r="L17" s="93">
        <f>H17/$H$7</f>
        <v>1.642280556422825E-2</v>
      </c>
      <c r="M17" s="93">
        <f>I17/$I$7</f>
        <v>3.2675482721873206E-2</v>
      </c>
      <c r="N17" s="234">
        <f>H17/B17</f>
        <v>1.960987996306556</v>
      </c>
      <c r="O17" s="237">
        <f>I17/C17</f>
        <v>1.6451854978659537</v>
      </c>
      <c r="P17" s="75">
        <f>O17/N17-1</f>
        <v>-0.16104254540843899</v>
      </c>
      <c r="U17" s="5"/>
    </row>
    <row r="18" spans="1:21">
      <c r="A18" s="32" t="s">
        <v>20</v>
      </c>
      <c r="B18" s="10">
        <f>VLOOKUP(A18,'T23'!A:N,14,0)</f>
        <v>23800</v>
      </c>
      <c r="C18" s="10">
        <f>VLOOKUP(A18,'T24'!A:N,14,FALSE)</f>
        <v>20282</v>
      </c>
      <c r="D18" s="217">
        <f>C18-B18</f>
        <v>-3518</v>
      </c>
      <c r="E18" s="218">
        <f>D18/B18</f>
        <v>-0.14781512605042016</v>
      </c>
      <c r="F18" s="93">
        <f>B18/$B$7</f>
        <v>5.0192545352549911E-2</v>
      </c>
      <c r="G18" s="93">
        <f>C18/$C$7</f>
        <v>3.98726089606228E-2</v>
      </c>
      <c r="H18" s="10">
        <f>VLOOKUP(A18,'N23'!A:N,14,0)</f>
        <v>41134</v>
      </c>
      <c r="I18" s="10">
        <f>VLOOKUP(A18,'N24'!A:N,14,0)</f>
        <v>34413</v>
      </c>
      <c r="J18" s="217">
        <f>I18-H18</f>
        <v>-6721</v>
      </c>
      <c r="K18" s="218">
        <f>J18/H18</f>
        <v>-0.16339281373073369</v>
      </c>
      <c r="L18" s="93">
        <f>H18/$H$7</f>
        <v>3.9760781876336949E-2</v>
      </c>
      <c r="M18" s="93">
        <f>I18/$I$7</f>
        <v>3.2056942922935906E-2</v>
      </c>
      <c r="N18" s="234">
        <f>H18/B18</f>
        <v>1.7283193277310924</v>
      </c>
      <c r="O18" s="237">
        <f>I18/C18</f>
        <v>1.6967261611280939</v>
      </c>
      <c r="P18" s="75">
        <f>O18/N18-1</f>
        <v>-1.8279704506037886E-2</v>
      </c>
      <c r="U18" s="5"/>
    </row>
    <row r="19" spans="1:21">
      <c r="A19" s="32" t="s">
        <v>23</v>
      </c>
      <c r="B19" s="10">
        <f>VLOOKUP(A19,'T23'!A:N,14,0)</f>
        <v>11462</v>
      </c>
      <c r="C19" s="10">
        <f>VLOOKUP(A19,'T24'!A:N,14,FALSE)</f>
        <v>13869</v>
      </c>
      <c r="D19" s="217">
        <f>C19-B19</f>
        <v>2407</v>
      </c>
      <c r="E19" s="218">
        <f>D19/B19</f>
        <v>0.20999825510382134</v>
      </c>
      <c r="F19" s="93">
        <f>B19/$B$7</f>
        <v>2.4172561127349876E-2</v>
      </c>
      <c r="G19" s="93">
        <f>C19/$C$7</f>
        <v>2.7265221066703364E-2</v>
      </c>
      <c r="H19" s="10">
        <f>VLOOKUP(A19,'N23'!A:N,14,0)</f>
        <v>33494</v>
      </c>
      <c r="I19" s="10">
        <f>VLOOKUP(A19,'N24'!A:N,14,0)</f>
        <v>33535</v>
      </c>
      <c r="J19" s="217">
        <f>I19-H19</f>
        <v>41</v>
      </c>
      <c r="K19" s="218">
        <f>J19/H19</f>
        <v>1.2240998387770944E-3</v>
      </c>
      <c r="L19" s="93">
        <f>H19/$H$7</f>
        <v>3.2375835760344966E-2</v>
      </c>
      <c r="M19" s="93">
        <f>I19/$I$7</f>
        <v>3.1239054453859168E-2</v>
      </c>
      <c r="N19" s="234">
        <f>H19/B19</f>
        <v>2.9221776304309892</v>
      </c>
      <c r="O19" s="237">
        <f>I19/C19</f>
        <v>2.4179825510130506</v>
      </c>
      <c r="P19" s="75">
        <f>O19/N19-1</f>
        <v>-0.17254087300078857</v>
      </c>
      <c r="U19" s="5"/>
    </row>
    <row r="20" spans="1:21">
      <c r="A20" s="32" t="s">
        <v>25</v>
      </c>
      <c r="B20" s="10">
        <f>VLOOKUP(A20,'T23'!A:N,14,0)</f>
        <v>11024</v>
      </c>
      <c r="C20" s="10">
        <f>VLOOKUP(A20,'T24'!A:N,14,FALSE)</f>
        <v>12159</v>
      </c>
      <c r="D20" s="217">
        <f>C20-B20</f>
        <v>1135</v>
      </c>
      <c r="E20" s="218">
        <f>D20/B20</f>
        <v>0.10295718432510885</v>
      </c>
      <c r="F20" s="93">
        <f>B20/$B$7</f>
        <v>2.3248849578424796E-2</v>
      </c>
      <c r="G20" s="93">
        <f>C20/$C$7</f>
        <v>2.3903513083138379E-2</v>
      </c>
      <c r="H20" s="10">
        <f>VLOOKUP(A20,'N23'!A:N,14,0)</f>
        <v>21174</v>
      </c>
      <c r="I20" s="10">
        <f>VLOOKUP(A20,'N24'!A:N,14,0)</f>
        <v>28239</v>
      </c>
      <c r="J20" s="217">
        <f>I20-H20</f>
        <v>7065</v>
      </c>
      <c r="K20" s="218">
        <f>J20/H20</f>
        <v>0.33366392745820345</v>
      </c>
      <c r="L20" s="93">
        <f>H20/$H$7</f>
        <v>2.0467126840316006E-2</v>
      </c>
      <c r="M20" s="93">
        <f>I20/$I$7</f>
        <v>2.6305640635829103E-2</v>
      </c>
      <c r="N20" s="234">
        <f>H20/B20</f>
        <v>1.9207184325108853</v>
      </c>
      <c r="O20" s="237">
        <f>I20/C20</f>
        <v>2.322477177399457</v>
      </c>
      <c r="P20" s="75">
        <f>O20/N20-1</f>
        <v>0.20917107790930456</v>
      </c>
      <c r="U20" s="5"/>
    </row>
    <row r="21" spans="1:21">
      <c r="A21" s="32" t="s">
        <v>17</v>
      </c>
      <c r="B21" s="10">
        <f>VLOOKUP(A21,'T23'!A:N,14,0)</f>
        <v>16149</v>
      </c>
      <c r="C21" s="10">
        <f>VLOOKUP(A21,'T24'!A:N,14,FALSE)</f>
        <v>12045</v>
      </c>
      <c r="D21" s="217">
        <f>C21-B21</f>
        <v>-4104</v>
      </c>
      <c r="E21" s="218">
        <f>D21/B21</f>
        <v>-0.25413338287200443</v>
      </c>
      <c r="F21" s="93">
        <f>B21/$B$7</f>
        <v>3.4057118273039012E-2</v>
      </c>
      <c r="G21" s="93">
        <f>C21/$C$7</f>
        <v>2.3679399217567381E-2</v>
      </c>
      <c r="H21" s="10">
        <f>VLOOKUP(A21,'N23'!A:N,14,0)</f>
        <v>58559</v>
      </c>
      <c r="I21" s="10">
        <f>VLOOKUP(A21,'N24'!A:N,14,0)</f>
        <v>45352</v>
      </c>
      <c r="J21" s="217">
        <f>I21-H21</f>
        <v>-13207</v>
      </c>
      <c r="K21" s="218">
        <f>J21/H21</f>
        <v>-0.22553322290339659</v>
      </c>
      <c r="L21" s="93">
        <f>H21/$H$7</f>
        <v>5.6604065393504537E-2</v>
      </c>
      <c r="M21" s="93">
        <f>I21/$I$7</f>
        <v>4.2247013496091272E-2</v>
      </c>
      <c r="N21" s="234">
        <f>H21/B21</f>
        <v>3.6261688030218591</v>
      </c>
      <c r="O21" s="237">
        <f>I21/C21</f>
        <v>3.7652137816521378</v>
      </c>
      <c r="P21" s="75">
        <f>O21/N21-1</f>
        <v>3.8344872007725073E-2</v>
      </c>
      <c r="U21" s="5"/>
    </row>
    <row r="22" spans="1:21">
      <c r="A22" s="32" t="s">
        <v>30</v>
      </c>
      <c r="B22" s="10">
        <f>VLOOKUP(A22,'T23'!A:N,14,0)</f>
        <v>13707</v>
      </c>
      <c r="C22" s="10">
        <f>VLOOKUP(A22,'T24'!A:N,14,FALSE)</f>
        <v>11806</v>
      </c>
      <c r="D22" s="217">
        <f>C22-B22</f>
        <v>-1901</v>
      </c>
      <c r="E22" s="218">
        <f>D22/B22</f>
        <v>-0.13868826147224045</v>
      </c>
      <c r="F22" s="93">
        <f>B22/$B$7</f>
        <v>2.8907110048210151E-2</v>
      </c>
      <c r="G22" s="93">
        <f>C22/$C$7</f>
        <v>2.3209546464308884E-2</v>
      </c>
      <c r="H22" s="10">
        <f>VLOOKUP(A22,'N23'!A:N,14,0)</f>
        <v>26458</v>
      </c>
      <c r="I22" s="10">
        <f>VLOOKUP(A22,'N24'!A:N,14,0)</f>
        <v>22433</v>
      </c>
      <c r="J22" s="217">
        <f>I22-H22</f>
        <v>-4025</v>
      </c>
      <c r="K22" s="218">
        <f>J22/H22</f>
        <v>-0.15212790082394739</v>
      </c>
      <c r="L22" s="93">
        <f>H22/$H$7</f>
        <v>2.5574725698549208E-2</v>
      </c>
      <c r="M22" s="93">
        <f>I22/$I$7</f>
        <v>2.0897143538494787E-2</v>
      </c>
      <c r="N22" s="234">
        <f>H22/B22</f>
        <v>1.930254614430583</v>
      </c>
      <c r="O22" s="237">
        <f>I22/C22</f>
        <v>1.9001355243096731</v>
      </c>
      <c r="P22" s="75">
        <f>O22/N22-1</f>
        <v>-1.5603687666766675E-2</v>
      </c>
      <c r="U22" s="5"/>
    </row>
    <row r="23" spans="1:21">
      <c r="A23" s="32" t="s">
        <v>22</v>
      </c>
      <c r="B23" s="10">
        <f>VLOOKUP(A23,'T23'!A:N,14,0)</f>
        <v>10282</v>
      </c>
      <c r="C23" s="10">
        <f>VLOOKUP(A23,'T24'!A:N,14,FALSE)</f>
        <v>11736</v>
      </c>
      <c r="D23" s="217">
        <f>C23-B23</f>
        <v>1454</v>
      </c>
      <c r="E23" s="218">
        <f>D23/B23</f>
        <v>0.14141217661933475</v>
      </c>
      <c r="F23" s="93">
        <f>B23/$B$7</f>
        <v>2.1684023164492361E-2</v>
      </c>
      <c r="G23" s="93">
        <f>C23/$C$7</f>
        <v>2.3071932687203884E-2</v>
      </c>
      <c r="H23" s="10">
        <f>VLOOKUP(A23,'N23'!A:N,14,0)</f>
        <v>19774</v>
      </c>
      <c r="I23" s="10">
        <f>VLOOKUP(A23,'N24'!A:N,14,0)</f>
        <v>21537</v>
      </c>
      <c r="J23" s="217">
        <f>I23-H23</f>
        <v>1763</v>
      </c>
      <c r="K23" s="218">
        <f>J23/H23</f>
        <v>8.9157479518559721E-2</v>
      </c>
      <c r="L23" s="93">
        <f>H23/$H$7</f>
        <v>1.911386446303999E-2</v>
      </c>
      <c r="M23" s="93">
        <f>I23/$I$7</f>
        <v>2.0062487424266136E-2</v>
      </c>
      <c r="N23" s="234">
        <f>H23/B23</f>
        <v>1.923166699085781</v>
      </c>
      <c r="O23" s="237">
        <f>I23/C23</f>
        <v>1.8351226993865031</v>
      </c>
      <c r="P23" s="75">
        <f>O23/N23-1</f>
        <v>-4.5780742637199112E-2</v>
      </c>
      <c r="U23" s="5"/>
    </row>
    <row r="24" spans="1:21">
      <c r="A24" s="32" t="s">
        <v>33</v>
      </c>
      <c r="B24" s="10">
        <f>VLOOKUP(A24,'T23'!A:N,14,0)</f>
        <v>13758</v>
      </c>
      <c r="C24" s="10">
        <f>VLOOKUP(A24,'T24'!A:N,14,FALSE)</f>
        <v>11131</v>
      </c>
      <c r="D24" s="217">
        <f>C24-B24</f>
        <v>-2627</v>
      </c>
      <c r="E24" s="218">
        <f>D24/B24</f>
        <v>-0.19094345108300625</v>
      </c>
      <c r="F24" s="93">
        <f>B24/$B$7</f>
        <v>2.9014665502537042E-2</v>
      </c>
      <c r="G24" s="93">
        <f>C24/$C$7</f>
        <v>2.1882556470796389E-2</v>
      </c>
      <c r="H24" s="10">
        <f>VLOOKUP(A24,'N23'!A:N,14,0)</f>
        <v>76312</v>
      </c>
      <c r="I24" s="10">
        <f>VLOOKUP(A24,'N24'!A:N,14,0)</f>
        <v>69306</v>
      </c>
      <c r="J24" s="217">
        <f>I24-H24</f>
        <v>-7006</v>
      </c>
      <c r="K24" s="218">
        <f>J24/H24</f>
        <v>-9.1807317328860466E-2</v>
      </c>
      <c r="L24" s="93">
        <f>H24/$H$7</f>
        <v>7.3764398953348215E-2</v>
      </c>
      <c r="M24" s="93">
        <f>I24/$I$7</f>
        <v>6.4561023049922867E-2</v>
      </c>
      <c r="N24" s="234">
        <f>H24/B24</f>
        <v>5.5467364442506177</v>
      </c>
      <c r="O24" s="237">
        <f>I24/C24</f>
        <v>6.2263947533914292</v>
      </c>
      <c r="P24" s="75">
        <f>O24/N24-1</f>
        <v>0.12253300945014267</v>
      </c>
      <c r="U24" s="5"/>
    </row>
    <row r="25" spans="1:21">
      <c r="A25" s="32" t="s">
        <v>32</v>
      </c>
      <c r="B25" s="10">
        <f>VLOOKUP(A25,'T23'!A:N,14,0)</f>
        <v>4575</v>
      </c>
      <c r="C25" s="10">
        <f>VLOOKUP(A25,'T24'!A:N,14,FALSE)</f>
        <v>10945</v>
      </c>
      <c r="D25" s="217">
        <f>C25-B25</f>
        <v>6370</v>
      </c>
      <c r="E25" s="218">
        <f>D25/B25</f>
        <v>1.3923497267759564</v>
      </c>
      <c r="F25" s="93">
        <f>B25/$B$7</f>
        <v>9.6483569322653711E-3</v>
      </c>
      <c r="G25" s="93">
        <f>C25/$C$7</f>
        <v>2.1516897005917392E-2</v>
      </c>
      <c r="H25" s="10">
        <f>VLOOKUP(A25,'N23'!A:N,14,0)</f>
        <v>8748</v>
      </c>
      <c r="I25" s="10">
        <f>VLOOKUP(A25,'N24'!A:N,14,0)</f>
        <v>18510</v>
      </c>
      <c r="J25" s="217">
        <f>I25-H25</f>
        <v>9762</v>
      </c>
      <c r="K25" s="218">
        <f>J25/H25</f>
        <v>1.115912208504801</v>
      </c>
      <c r="L25" s="93">
        <f>H25/$H$7</f>
        <v>8.4559566260075762E-3</v>
      </c>
      <c r="M25" s="93">
        <f>I25/$I$7</f>
        <v>1.7242728431219118E-2</v>
      </c>
      <c r="N25" s="234">
        <f>H25/B25</f>
        <v>1.9121311475409837</v>
      </c>
      <c r="O25" s="237">
        <f>I25/C25</f>
        <v>1.6911831886706259</v>
      </c>
      <c r="P25" s="75">
        <f>O25/N25-1</f>
        <v>-0.11555063006765964</v>
      </c>
      <c r="U25" s="5"/>
    </row>
    <row r="26" spans="1:21">
      <c r="A26" s="32" t="s">
        <v>26</v>
      </c>
      <c r="B26" s="10">
        <f>VLOOKUP(A26,'T23'!A:N,14,0)</f>
        <v>8376</v>
      </c>
      <c r="C26" s="10">
        <f>VLOOKUP(A26,'T24'!A:N,14,FALSE)</f>
        <v>9580</v>
      </c>
      <c r="D26" s="217">
        <f>C26-B26</f>
        <v>1204</v>
      </c>
      <c r="E26" s="218">
        <f>D26/B26</f>
        <v>0.14374403056351481</v>
      </c>
      <c r="F26" s="93">
        <f>B26/$B$7</f>
        <v>1.7664401675334371E-2</v>
      </c>
      <c r="G26" s="93">
        <f>C26/$C$7</f>
        <v>1.8833428352369907E-2</v>
      </c>
      <c r="H26" s="10">
        <f>VLOOKUP(A26,'N23'!A:N,14,0)</f>
        <v>17507</v>
      </c>
      <c r="I26" s="10">
        <f>VLOOKUP(A26,'N24'!A:N,14,0)</f>
        <v>17622</v>
      </c>
      <c r="J26" s="217">
        <f>I26-H26</f>
        <v>115</v>
      </c>
      <c r="K26" s="218">
        <f>J26/H26</f>
        <v>6.5688010510081682E-3</v>
      </c>
      <c r="L26" s="93">
        <f>H26/$H$7</f>
        <v>1.6922546027836608E-2</v>
      </c>
      <c r="M26" s="93">
        <f>I26/$I$7</f>
        <v>1.6415524603724654E-2</v>
      </c>
      <c r="N26" s="234">
        <f>H26/B26</f>
        <v>2.0901384909264564</v>
      </c>
      <c r="O26" s="237">
        <f>I26/C26</f>
        <v>1.8394572025052192</v>
      </c>
      <c r="P26" s="75">
        <f>O26/N26-1</f>
        <v>-0.11993525285978657</v>
      </c>
      <c r="U26" s="5"/>
    </row>
    <row r="27" spans="1:21">
      <c r="A27" s="32" t="s">
        <v>28</v>
      </c>
      <c r="B27" s="10">
        <f>VLOOKUP(A27,'T23'!A:N,14,0)</f>
        <v>9696</v>
      </c>
      <c r="C27" s="10">
        <f>VLOOKUP(A27,'T24'!A:N,14,FALSE)</f>
        <v>8674</v>
      </c>
      <c r="D27" s="217">
        <f>C27-B27</f>
        <v>-1022</v>
      </c>
      <c r="E27" s="218">
        <f>D27/B27</f>
        <v>-0.10540429042904291</v>
      </c>
      <c r="F27" s="93">
        <f>B27/$B$7</f>
        <v>2.0448189904971593E-2</v>
      </c>
      <c r="G27" s="93">
        <f>C27/$C$7</f>
        <v>1.7052312894410913E-2</v>
      </c>
      <c r="H27" s="10">
        <f>VLOOKUP(A27,'N23'!A:N,14,0)</f>
        <v>21681</v>
      </c>
      <c r="I27" s="10">
        <f>VLOOKUP(A27,'N24'!A:N,14,0)</f>
        <v>17481</v>
      </c>
      <c r="J27" s="217">
        <f>I27-H27</f>
        <v>-4200</v>
      </c>
      <c r="K27" s="218">
        <f>J27/H27</f>
        <v>-0.19371800193718003</v>
      </c>
      <c r="L27" s="93">
        <f>H27/$H$7</f>
        <v>2.0957201144086678E-2</v>
      </c>
      <c r="M27" s="93">
        <f>I27/$I$7</f>
        <v>1.6284178050034653E-2</v>
      </c>
      <c r="N27" s="234">
        <f>H27/B27</f>
        <v>2.2360767326732671</v>
      </c>
      <c r="O27" s="237">
        <f>I27/C27</f>
        <v>2.0153331796172469</v>
      </c>
      <c r="P27" s="75">
        <f>O27/N27-1</f>
        <v>-9.8719131517511771E-2</v>
      </c>
      <c r="U27" s="5"/>
    </row>
    <row r="28" spans="1:21">
      <c r="A28" s="32" t="s">
        <v>27</v>
      </c>
      <c r="B28" s="10">
        <f>VLOOKUP(A28,'T23'!A:N,14,0)</f>
        <v>6906</v>
      </c>
      <c r="C28" s="10">
        <f>VLOOKUP(A28,'T24'!A:N,14,FALSE)</f>
        <v>7307</v>
      </c>
      <c r="D28" s="217">
        <f>C28-B28</f>
        <v>401</v>
      </c>
      <c r="E28" s="218">
        <f>D28/B28</f>
        <v>5.8065450333043729E-2</v>
      </c>
      <c r="F28" s="93">
        <f>B28/$B$7</f>
        <v>1.4564273874147465E-2</v>
      </c>
      <c r="G28" s="93">
        <f>C28/$C$7</f>
        <v>1.4364912418660428E-2</v>
      </c>
      <c r="H28" s="10">
        <f>VLOOKUP(A28,'N23'!A:N,14,0)</f>
        <v>13780</v>
      </c>
      <c r="I28" s="10">
        <f>VLOOKUP(A28,'N24'!A:N,14,0)</f>
        <v>12801</v>
      </c>
      <c r="J28" s="217">
        <f>I28-H28</f>
        <v>-979</v>
      </c>
      <c r="K28" s="218">
        <f>J28/H28</f>
        <v>-7.1044992743105953E-2</v>
      </c>
      <c r="L28" s="93">
        <f>H28/$H$7</f>
        <v>1.3319968256331093E-2</v>
      </c>
      <c r="M28" s="93">
        <f>I28/$I$7</f>
        <v>1.1924590310536788E-2</v>
      </c>
      <c r="N28" s="234">
        <f>H28/B28</f>
        <v>1.9953663481030988</v>
      </c>
      <c r="O28" s="237">
        <f>I28/C28</f>
        <v>1.751881757219105</v>
      </c>
      <c r="P28" s="75">
        <f>O28/N28-1</f>
        <v>-0.12202500614258793</v>
      </c>
      <c r="U28" s="5"/>
    </row>
    <row r="29" spans="1:21">
      <c r="A29" s="32" t="s">
        <v>35</v>
      </c>
      <c r="B29" s="10">
        <f>VLOOKUP(A29,'T23'!A:N,14,0)</f>
        <v>4425</v>
      </c>
      <c r="C29" s="10">
        <f>VLOOKUP(A29,'T24'!A:N,14,FALSE)</f>
        <v>5550</v>
      </c>
      <c r="D29" s="217">
        <f>C29-B29</f>
        <v>1125</v>
      </c>
      <c r="E29" s="218">
        <f>D29/B29</f>
        <v>0.25423728813559321</v>
      </c>
      <c r="F29" s="93">
        <f>B29/$B$7</f>
        <v>9.3320173607156862E-3</v>
      </c>
      <c r="G29" s="93">
        <f>C29/$C$7</f>
        <v>1.0910806613324945E-2</v>
      </c>
      <c r="H29" s="10">
        <f>VLOOKUP(A29,'N23'!A:N,14,0)</f>
        <v>7726</v>
      </c>
      <c r="I29" s="10">
        <f>VLOOKUP(A29,'N24'!A:N,14,0)</f>
        <v>9584</v>
      </c>
      <c r="J29" s="217">
        <f>I29-H29</f>
        <v>1858</v>
      </c>
      <c r="K29" s="218">
        <f>J29/H29</f>
        <v>0.24048666839244109</v>
      </c>
      <c r="L29" s="93">
        <f>H29/$H$7</f>
        <v>7.468075090596083E-3</v>
      </c>
      <c r="M29" s="93">
        <f>I29/$I$7</f>
        <v>8.927839507552892E-3</v>
      </c>
      <c r="N29" s="234">
        <f>H29/B29</f>
        <v>1.7459887005649717</v>
      </c>
      <c r="O29" s="237">
        <f>I29/C29</f>
        <v>1.7268468468468468</v>
      </c>
      <c r="P29" s="75">
        <f>O29/N29-1</f>
        <v>-1.0963331957378086E-2</v>
      </c>
      <c r="U29" s="5"/>
    </row>
    <row r="30" spans="1:21">
      <c r="A30" s="32" t="s">
        <v>34</v>
      </c>
      <c r="B30" s="10">
        <f>VLOOKUP(A30,'T23'!A:N,14,0)</f>
        <v>3160</v>
      </c>
      <c r="C30" s="10">
        <f>VLOOKUP(A30,'T24'!A:N,14,FALSE)</f>
        <v>4695</v>
      </c>
      <c r="D30" s="217">
        <f>C30-B30</f>
        <v>1535</v>
      </c>
      <c r="E30" s="218">
        <f>D30/B30</f>
        <v>0.48575949367088606</v>
      </c>
      <c r="F30" s="93">
        <f>B30/$B$7</f>
        <v>6.6642203073133495E-3</v>
      </c>
      <c r="G30" s="93">
        <f>C30/$C$7</f>
        <v>9.2299526215424543E-3</v>
      </c>
      <c r="H30" s="10">
        <f>VLOOKUP(A30,'N23'!A:N,14,0)</f>
        <v>5982</v>
      </c>
      <c r="I30" s="10">
        <f>VLOOKUP(A30,'N24'!A:N,14,0)</f>
        <v>8091</v>
      </c>
      <c r="J30" s="217">
        <f>I30-H30</f>
        <v>2109</v>
      </c>
      <c r="K30" s="218">
        <f>J30/H30</f>
        <v>0.35255767301905716</v>
      </c>
      <c r="L30" s="93">
        <f>H30/$H$7</f>
        <v>5.7822968149036716E-3</v>
      </c>
      <c r="M30" s="93">
        <f>I30/$I$7</f>
        <v>7.5370564957857322E-3</v>
      </c>
      <c r="N30" s="234">
        <f>H30/B30</f>
        <v>1.8930379746835444</v>
      </c>
      <c r="O30" s="237">
        <f>I30/C30</f>
        <v>1.7233226837060702</v>
      </c>
      <c r="P30" s="75">
        <f>O30/N30-1</f>
        <v>-8.9652343612306673E-2</v>
      </c>
      <c r="U30" s="5"/>
    </row>
    <row r="31" spans="1:21">
      <c r="A31" s="32" t="s">
        <v>36</v>
      </c>
      <c r="B31" s="10">
        <f>VLOOKUP(A31,'T23'!A:N,14,0)</f>
        <v>4810</v>
      </c>
      <c r="C31" s="10">
        <f>VLOOKUP(A31,'T24'!A:N,14,FALSE)</f>
        <v>4311</v>
      </c>
      <c r="D31" s="217">
        <f>C31-B31</f>
        <v>-499</v>
      </c>
      <c r="E31" s="218">
        <f>D31/B31</f>
        <v>-0.10374220374220375</v>
      </c>
      <c r="F31" s="93">
        <f>B31/$B$7</f>
        <v>1.0143955594359877E-2</v>
      </c>
      <c r="G31" s="93">
        <f>C31/$C$7</f>
        <v>8.4750427585664583E-3</v>
      </c>
      <c r="H31" s="10">
        <f>VLOOKUP(A31,'N23'!A:N,14,0)</f>
        <v>9097</v>
      </c>
      <c r="I31" s="10">
        <f>VLOOKUP(A31,'N24'!A:N,14,0)</f>
        <v>7648</v>
      </c>
      <c r="J31" s="217">
        <f>I31-H31</f>
        <v>-1449</v>
      </c>
      <c r="K31" s="218">
        <f>J31/H31</f>
        <v>-0.15928328020226448</v>
      </c>
      <c r="L31" s="93">
        <f>H31/$H$7</f>
        <v>8.7933056043428114E-3</v>
      </c>
      <c r="M31" s="93">
        <f>I31/$I$7</f>
        <v>7.1243861178802714E-3</v>
      </c>
      <c r="N31" s="234">
        <f>H31/B31</f>
        <v>1.8912681912681912</v>
      </c>
      <c r="O31" s="237">
        <f>I31/C31</f>
        <v>1.7740663419160287</v>
      </c>
      <c r="P31" s="75">
        <f>O31/N31-1</f>
        <v>-6.1969978606562726E-2</v>
      </c>
      <c r="U31" s="5"/>
    </row>
    <row r="32" spans="1:21">
      <c r="A32" s="32" t="s">
        <v>31</v>
      </c>
      <c r="B32" s="10">
        <f>VLOOKUP(A32,'T23'!A:N,14,0)</f>
        <v>4169</v>
      </c>
      <c r="C32" s="10">
        <f>VLOOKUP(A32,'T24'!A:N,14,FALSE)</f>
        <v>4298</v>
      </c>
      <c r="D32" s="217">
        <f>C32-B32</f>
        <v>129</v>
      </c>
      <c r="E32" s="218">
        <f>D32/B32</f>
        <v>3.0942672103621973E-2</v>
      </c>
      <c r="F32" s="93">
        <f>B32/$B$7</f>
        <v>8.7921311586042251E-3</v>
      </c>
      <c r="G32" s="93">
        <f>C32/$C$7</f>
        <v>8.4494859142469573E-3</v>
      </c>
      <c r="H32" s="10">
        <f>VLOOKUP(A32,'N23'!A:N,14,0)</f>
        <v>9402</v>
      </c>
      <c r="I32" s="10">
        <f>VLOOKUP(A32,'N24'!A:N,14,0)</f>
        <v>8819</v>
      </c>
      <c r="J32" s="217">
        <f>I32-H32</f>
        <v>-583</v>
      </c>
      <c r="K32" s="218">
        <f>J32/H32</f>
        <v>-6.2008083386513507E-2</v>
      </c>
      <c r="L32" s="93">
        <f>H32/$H$7</f>
        <v>9.0881234793922308E-3</v>
      </c>
      <c r="M32" s="93">
        <f>I32/$I$7</f>
        <v>8.2152145885965103E-3</v>
      </c>
      <c r="N32" s="234">
        <f>H32/B32</f>
        <v>2.2552170784360759</v>
      </c>
      <c r="O32" s="237">
        <f>I32/C32</f>
        <v>2.0518845974872035</v>
      </c>
      <c r="P32" s="75">
        <f>O32/N32-1</f>
        <v>-9.0160935234614881E-2</v>
      </c>
      <c r="U32" s="5"/>
    </row>
    <row r="33" spans="1:21">
      <c r="A33" s="32" t="s">
        <v>37</v>
      </c>
      <c r="B33" s="10">
        <f>VLOOKUP(A33,'T23'!A:N,14,0)</f>
        <v>4237</v>
      </c>
      <c r="C33" s="10">
        <f>VLOOKUP(A33,'T24'!A:N,14,FALSE)</f>
        <v>3990</v>
      </c>
      <c r="D33" s="217">
        <f>C33-B33</f>
        <v>-247</v>
      </c>
      <c r="E33" s="218">
        <f>D33/B33</f>
        <v>-5.829596412556054E-2</v>
      </c>
      <c r="F33" s="93">
        <f>B33/$B$7</f>
        <v>8.9355384310400819E-3</v>
      </c>
      <c r="G33" s="93">
        <f>C33/$C$7</f>
        <v>7.8439852949849613E-3</v>
      </c>
      <c r="H33" s="10">
        <f>VLOOKUP(A33,'N23'!A:N,14,0)</f>
        <v>8132</v>
      </c>
      <c r="I33" s="10">
        <f>VLOOKUP(A33,'N24'!A:N,14,0)</f>
        <v>7595</v>
      </c>
      <c r="J33" s="217">
        <f>I33-H33</f>
        <v>-537</v>
      </c>
      <c r="K33" s="218">
        <f>J33/H33</f>
        <v>-6.6035415641908513E-2</v>
      </c>
      <c r="L33" s="93">
        <f>H33/$H$7</f>
        <v>7.8605211800061286E-3</v>
      </c>
      <c r="M33" s="93">
        <f>I33/$I$7</f>
        <v>7.0750147182662999E-3</v>
      </c>
      <c r="N33" s="234">
        <f>H33/B33</f>
        <v>1.9192825112107623</v>
      </c>
      <c r="O33" s="237">
        <f>I33/C33</f>
        <v>1.9035087719298245</v>
      </c>
      <c r="P33" s="75">
        <f>O33/N33-1</f>
        <v>-8.2185604197410056E-3</v>
      </c>
    </row>
    <row r="34" spans="1:21">
      <c r="A34" s="32" t="s">
        <v>24</v>
      </c>
      <c r="B34" s="10">
        <f>VLOOKUP(A34,'T23'!A:N,14,0)</f>
        <v>4114</v>
      </c>
      <c r="C34" s="10">
        <f>VLOOKUP(A34,'T24'!A:N,14,FALSE)</f>
        <v>2797</v>
      </c>
      <c r="D34" s="217">
        <f>C34-B34</f>
        <v>-1317</v>
      </c>
      <c r="E34" s="218">
        <f>D34/B34</f>
        <v>-0.32012639766650464</v>
      </c>
      <c r="F34" s="93">
        <f>B34/$B$7</f>
        <v>8.6761399823693415E-3</v>
      </c>
      <c r="G34" s="93">
        <f>C34/$C$7</f>
        <v>5.4986533508954724E-3</v>
      </c>
      <c r="H34" s="10">
        <f>VLOOKUP(A34,'N23'!A:N,14,0)</f>
        <v>7492</v>
      </c>
      <c r="I34" s="10">
        <f>VLOOKUP(A34,'N24'!A:N,14,0)</f>
        <v>5447</v>
      </c>
      <c r="J34" s="217">
        <f>I34-H34</f>
        <v>-2045</v>
      </c>
      <c r="K34" s="218">
        <f>J34/H34</f>
        <v>-0.27295782167645488</v>
      </c>
      <c r="L34" s="93">
        <f>H34/$H$7</f>
        <v>7.2418869503942341E-3</v>
      </c>
      <c r="M34" s="93">
        <f>I34/$I$7</f>
        <v>5.074075730137793E-3</v>
      </c>
      <c r="N34" s="234">
        <f>H34/B34</f>
        <v>1.8210986874088477</v>
      </c>
      <c r="O34" s="237">
        <f>I34/C34</f>
        <v>1.9474436896675009</v>
      </c>
      <c r="P34" s="75">
        <f>O34/N34-1</f>
        <v>6.9378448917792213E-2</v>
      </c>
      <c r="U34" s="5"/>
    </row>
    <row r="35" spans="1:21">
      <c r="A35" s="32" t="s">
        <v>39</v>
      </c>
      <c r="B35" s="10">
        <f>VLOOKUP(A35,'T23'!A:N,14,0)</f>
        <v>3516</v>
      </c>
      <c r="C35" s="10">
        <f>VLOOKUP(A35,'T24'!A:N,14,FALSE)</f>
        <v>2554</v>
      </c>
      <c r="D35" s="217">
        <f>C35-B35</f>
        <v>-962</v>
      </c>
      <c r="E35" s="218">
        <f>D35/B35</f>
        <v>-0.27360637087599543</v>
      </c>
      <c r="F35" s="93">
        <f>B35/$B$7</f>
        <v>7.4149995571246002E-3</v>
      </c>
      <c r="G35" s="93">
        <f>C35/$C$7</f>
        <v>5.0209369532309752E-3</v>
      </c>
      <c r="H35" s="10">
        <f>VLOOKUP(A35,'N23'!A:N,14,0)</f>
        <v>7045</v>
      </c>
      <c r="I35" s="10">
        <f>VLOOKUP(A35,'N24'!A:N,14,0)</f>
        <v>4436</v>
      </c>
      <c r="J35" s="217">
        <f>I35-H35</f>
        <v>-2609</v>
      </c>
      <c r="K35" s="218">
        <f>J35/H35</f>
        <v>-0.37033356990773597</v>
      </c>
      <c r="L35" s="93">
        <f>H35/$H$7</f>
        <v>6.8098096056496771E-3</v>
      </c>
      <c r="M35" s="93">
        <f>I35/$I$7</f>
        <v>4.1322929941052409E-3</v>
      </c>
      <c r="N35" s="234">
        <f>H35/B35</f>
        <v>2.0036973833902163</v>
      </c>
      <c r="O35" s="237">
        <f>I35/C35</f>
        <v>1.7368833202819107</v>
      </c>
      <c r="P35" s="75">
        <f>O35/N35-1</f>
        <v>-0.13316085818151913</v>
      </c>
      <c r="U35" s="5"/>
    </row>
    <row r="36" spans="1:21">
      <c r="A36" s="32" t="s">
        <v>41</v>
      </c>
      <c r="B36" s="10">
        <f>VLOOKUP(A36,'T23'!A:N,14,0)</f>
        <v>2240</v>
      </c>
      <c r="C36" s="10">
        <f>VLOOKUP(A36,'T24'!A:N,14,FALSE)</f>
        <v>2391</v>
      </c>
      <c r="D36" s="217">
        <f>C36-B36</f>
        <v>151</v>
      </c>
      <c r="E36" s="218">
        <f>D36/B36</f>
        <v>6.7410714285714282E-2</v>
      </c>
      <c r="F36" s="93">
        <f>B36/$B$7</f>
        <v>4.7240042684752858E-3</v>
      </c>
      <c r="G36" s="93">
        <f>C36/$C$7</f>
        <v>4.7004934436864765E-3</v>
      </c>
      <c r="H36" s="10">
        <f>VLOOKUP(A36,'N23'!A:N,14,0)</f>
        <v>6933</v>
      </c>
      <c r="I36" s="10">
        <f>VLOOKUP(A36,'N24'!A:N,14,0)</f>
        <v>5124</v>
      </c>
      <c r="J36" s="217">
        <f>I36-H36</f>
        <v>-1809</v>
      </c>
      <c r="K36" s="218">
        <f>J36/H36</f>
        <v>-0.26092600605798355</v>
      </c>
      <c r="L36" s="93">
        <f>H36/$H$7</f>
        <v>6.701548615467596E-3</v>
      </c>
      <c r="M36" s="93">
        <f>I36/$I$7</f>
        <v>4.7731896532450984E-3</v>
      </c>
      <c r="N36" s="234">
        <f>H36/B36</f>
        <v>3.0950892857142858</v>
      </c>
      <c r="O36" s="237">
        <f>I36/C36</f>
        <v>2.1430363864491846</v>
      </c>
      <c r="P36" s="75">
        <f>O36/N36-1</f>
        <v>-0.3076011098159277</v>
      </c>
    </row>
    <row r="37" spans="1:21">
      <c r="A37" s="32" t="s">
        <v>48</v>
      </c>
      <c r="B37" s="10">
        <f>VLOOKUP(A37,'T23'!A:N,14,0)</f>
        <v>1499</v>
      </c>
      <c r="C37" s="10">
        <f>VLOOKUP(A37,'T24'!A:N,14,FALSE)</f>
        <v>2283</v>
      </c>
      <c r="D37" s="217">
        <f>C37-B37</f>
        <v>784</v>
      </c>
      <c r="E37" s="218">
        <f>D37/B37</f>
        <v>0.52301534356237489</v>
      </c>
      <c r="F37" s="93">
        <f>B37/$B$7</f>
        <v>3.1612867850198448E-3</v>
      </c>
      <c r="G37" s="93">
        <f>C37/$C$7</f>
        <v>4.4881750447244772E-3</v>
      </c>
      <c r="H37" s="10">
        <f>VLOOKUP(A37,'N23'!A:N,14,0)</f>
        <v>3107</v>
      </c>
      <c r="I37" s="10">
        <f>VLOOKUP(A37,'N24'!A:N,14,0)</f>
        <v>4711</v>
      </c>
      <c r="J37" s="217">
        <f>I37-H37</f>
        <v>1604</v>
      </c>
      <c r="K37" s="218">
        <f>J37/H37</f>
        <v>0.51625362085613136</v>
      </c>
      <c r="L37" s="93">
        <f>H37/$H$7</f>
        <v>3.0032758615689916E-3</v>
      </c>
      <c r="M37" s="93">
        <f>I37/$I$7</f>
        <v>4.3884653505928293E-3</v>
      </c>
      <c r="N37" s="234">
        <f>H37/B37</f>
        <v>2.0727151434289528</v>
      </c>
      <c r="O37" s="237">
        <f>I37/C37</f>
        <v>2.0635129215943935</v>
      </c>
      <c r="P37" s="75">
        <f>O37/N37-1</f>
        <v>-4.4396944093995083E-3</v>
      </c>
    </row>
    <row r="38" spans="1:21">
      <c r="A38" s="32" t="s">
        <v>45</v>
      </c>
      <c r="B38" s="10">
        <f>VLOOKUP(A38,'T23'!A:N,14,0)</f>
        <v>1735</v>
      </c>
      <c r="C38" s="10">
        <f>VLOOKUP(A38,'T24'!A:N,14,FALSE)</f>
        <v>2135</v>
      </c>
      <c r="D38" s="217">
        <f>C38-B38</f>
        <v>400</v>
      </c>
      <c r="E38" s="218">
        <f>D38/B38</f>
        <v>0.23054755043227665</v>
      </c>
      <c r="F38" s="93">
        <f>B38/$B$7</f>
        <v>3.6589943775913484E-3</v>
      </c>
      <c r="G38" s="93">
        <f>C38/$C$7</f>
        <v>4.1972202017024791E-3</v>
      </c>
      <c r="H38" s="10">
        <f>VLOOKUP(A38,'N23'!A:N,14,0)</f>
        <v>4113</v>
      </c>
      <c r="I38" s="10">
        <f>VLOOKUP(A38,'N24'!A:N,14,0)</f>
        <v>4874</v>
      </c>
      <c r="J38" s="217">
        <f>I38-H38</f>
        <v>761</v>
      </c>
      <c r="K38" s="218">
        <f>J38/H38</f>
        <v>0.18502309749574519</v>
      </c>
      <c r="L38" s="93">
        <f>H38/$H$7</f>
        <v>3.975691541240188E-3</v>
      </c>
      <c r="M38" s="93">
        <f>I38/$I$7</f>
        <v>4.5403056928018364E-3</v>
      </c>
      <c r="N38" s="234">
        <f>H38/B38</f>
        <v>2.3706051873198848</v>
      </c>
      <c r="O38" s="237">
        <f>I38/C38</f>
        <v>2.2829039812646368</v>
      </c>
      <c r="P38" s="75">
        <f>O38/N38-1</f>
        <v>-3.6995281426174365E-2</v>
      </c>
    </row>
    <row r="39" spans="1:21">
      <c r="A39" s="32" t="s">
        <v>43</v>
      </c>
      <c r="B39" s="10">
        <f>VLOOKUP(A39,'T23'!A:N,14,0)</f>
        <v>1720</v>
      </c>
      <c r="C39" s="10">
        <f>VLOOKUP(A39,'T24'!A:N,14,FALSE)</f>
        <v>2075</v>
      </c>
      <c r="D39" s="217">
        <f>C39-B39</f>
        <v>355</v>
      </c>
      <c r="E39" s="218">
        <f>D39/B39</f>
        <v>0.20639534883720931</v>
      </c>
      <c r="F39" s="93">
        <f>B39/$B$7</f>
        <v>3.6273604204363798E-3</v>
      </c>
      <c r="G39" s="93">
        <f>C39/$C$7</f>
        <v>4.07926553561248E-3</v>
      </c>
      <c r="H39" s="10">
        <f>VLOOKUP(A39,'N23'!A:N,14,0)</f>
        <v>2900</v>
      </c>
      <c r="I39" s="10">
        <f>VLOOKUP(A39,'N24'!A:N,14,0)</f>
        <v>3443</v>
      </c>
      <c r="J39" s="217">
        <f>I39-H39</f>
        <v>543</v>
      </c>
      <c r="K39" s="218">
        <f>J39/H39</f>
        <v>0.18724137931034482</v>
      </c>
      <c r="L39" s="93">
        <f>H39/$H$7</f>
        <v>2.8031863529288949E-3</v>
      </c>
      <c r="M39" s="93">
        <f>I39/$I$7</f>
        <v>3.2072779032246046E-3</v>
      </c>
      <c r="N39" s="234">
        <f>H39/B39</f>
        <v>1.6860465116279071</v>
      </c>
      <c r="O39" s="237">
        <f>I39/C39</f>
        <v>1.659277108433735</v>
      </c>
      <c r="P39" s="75">
        <f>O39/N39-1</f>
        <v>-1.5877025342750373E-2</v>
      </c>
    </row>
    <row r="40" spans="1:21">
      <c r="A40" s="32" t="s">
        <v>53</v>
      </c>
      <c r="B40" s="10">
        <f>VLOOKUP(A40,'T23'!A:N,14,0)</f>
        <v>2092</v>
      </c>
      <c r="C40" s="10">
        <f>VLOOKUP(A40,'T24'!A:N,14,FALSE)</f>
        <v>1954</v>
      </c>
      <c r="D40" s="217">
        <f>C40-B40</f>
        <v>-138</v>
      </c>
      <c r="E40" s="218">
        <f>D40/B40</f>
        <v>-6.5965583173996173E-2</v>
      </c>
      <c r="F40" s="93">
        <f>B40/$B$7</f>
        <v>4.4118825578795973E-3</v>
      </c>
      <c r="G40" s="93">
        <f>C40/$C$7</f>
        <v>3.8413902923309807E-3</v>
      </c>
      <c r="H40" s="10">
        <f>VLOOKUP(A40,'N23'!A:N,14,0)</f>
        <v>3708</v>
      </c>
      <c r="I40" s="10">
        <f>VLOOKUP(A40,'N24'!A:N,14,0)</f>
        <v>3343</v>
      </c>
      <c r="J40" s="217">
        <f>I40-H40</f>
        <v>-365</v>
      </c>
      <c r="K40" s="218">
        <f>J40/H40</f>
        <v>-9.8435814455231932E-2</v>
      </c>
      <c r="L40" s="93">
        <f>H40/$H$7</f>
        <v>3.584212067813911E-3</v>
      </c>
      <c r="M40" s="93">
        <f>I40/$I$7</f>
        <v>3.1141243190472997E-3</v>
      </c>
      <c r="N40" s="234">
        <f>H40/B40</f>
        <v>1.7724665391969407</v>
      </c>
      <c r="O40" s="237">
        <f>I40/C40</f>
        <v>1.7108495394063459</v>
      </c>
      <c r="P40" s="75">
        <f>O40/N40-1</f>
        <v>-3.4763420593830752E-2</v>
      </c>
    </row>
    <row r="41" spans="1:21">
      <c r="A41" s="32" t="s">
        <v>56</v>
      </c>
      <c r="B41" s="10">
        <f>VLOOKUP(A41,'T23'!A:N,14,0)</f>
        <v>3283</v>
      </c>
      <c r="C41" s="10">
        <f>VLOOKUP(A41,'T24'!A:N,14,FALSE)</f>
        <v>1936</v>
      </c>
      <c r="D41" s="217">
        <f>C41-B41</f>
        <v>-1347</v>
      </c>
      <c r="E41" s="218">
        <f>D41/B41</f>
        <v>-0.41029546146816936</v>
      </c>
      <c r="F41" s="93">
        <f>B41/$B$7</f>
        <v>6.9236187559840899E-3</v>
      </c>
      <c r="G41" s="93">
        <f>C41/$C$7</f>
        <v>3.806003892503981E-3</v>
      </c>
      <c r="H41" s="10">
        <f>VLOOKUP(A41,'N23'!A:N,14,0)</f>
        <v>4806</v>
      </c>
      <c r="I41" s="10">
        <f>VLOOKUP(A41,'N24'!A:N,14,0)</f>
        <v>3387</v>
      </c>
      <c r="J41" s="217">
        <f>I41-H41</f>
        <v>-1419</v>
      </c>
      <c r="K41" s="218">
        <f>J41/H41</f>
        <v>-0.29525593008739076</v>
      </c>
      <c r="L41" s="93">
        <f>H41/$H$7</f>
        <v>4.6455564179918168E-3</v>
      </c>
      <c r="M41" s="93">
        <f>I41/$I$7</f>
        <v>3.155111896085314E-3</v>
      </c>
      <c r="N41" s="234">
        <f>H41/B41</f>
        <v>1.4639049649710631</v>
      </c>
      <c r="O41" s="237">
        <f>I41/C41</f>
        <v>1.7494834710743801</v>
      </c>
      <c r="P41" s="75">
        <f>O41/N41-1</f>
        <v>0.19507994913383042</v>
      </c>
    </row>
    <row r="42" spans="1:21" ht="15" customHeight="1">
      <c r="A42" s="32" t="s">
        <v>51</v>
      </c>
      <c r="B42" s="10">
        <f>VLOOKUP(A42,'T23'!A:N,14,0)</f>
        <v>1645</v>
      </c>
      <c r="C42" s="10">
        <f>VLOOKUP(A42,'T24'!A:N,14,FALSE)</f>
        <v>1924</v>
      </c>
      <c r="D42" s="217">
        <f>C42-B42</f>
        <v>279</v>
      </c>
      <c r="E42" s="218">
        <f>D42/B42</f>
        <v>0.16960486322188451</v>
      </c>
      <c r="F42" s="93">
        <f>B42/$B$7</f>
        <v>3.4691906346615378E-3</v>
      </c>
      <c r="G42" s="93">
        <f>C42/$C$7</f>
        <v>3.7824129592859811E-3</v>
      </c>
      <c r="H42" s="10">
        <f>VLOOKUP(A42,'N23'!A:N,14,0)</f>
        <v>3321</v>
      </c>
      <c r="I42" s="10">
        <f>VLOOKUP(A42,'N24'!A:N,14,0)</f>
        <v>4046</v>
      </c>
      <c r="J42" s="217">
        <f>I42-H42</f>
        <v>725</v>
      </c>
      <c r="K42" s="218">
        <f>J42/H42</f>
        <v>0.21830773863294189</v>
      </c>
      <c r="L42" s="93">
        <f>H42/$H$7</f>
        <v>3.2101316820954688E-3</v>
      </c>
      <c r="M42" s="93">
        <f>I42/$I$7</f>
        <v>3.7689940158137526E-3</v>
      </c>
      <c r="N42" s="234">
        <f>H42/B42</f>
        <v>2.0188449848024317</v>
      </c>
      <c r="O42" s="237">
        <f>I42/C42</f>
        <v>2.1029106029106028</v>
      </c>
      <c r="P42" s="75">
        <f>O42/N42-1</f>
        <v>4.1640452209557921E-2</v>
      </c>
      <c r="U42" s="5"/>
    </row>
    <row r="43" spans="1:21" ht="15" customHeight="1">
      <c r="A43" s="32" t="s">
        <v>44</v>
      </c>
      <c r="B43" s="10">
        <f>VLOOKUP(A43,'T23'!A:N,14,0)</f>
        <v>1952</v>
      </c>
      <c r="C43" s="10">
        <f>VLOOKUP(A43,'T24'!A:N,14,FALSE)</f>
        <v>1850</v>
      </c>
      <c r="D43" s="217">
        <f>C43-B43</f>
        <v>-102</v>
      </c>
      <c r="E43" s="218">
        <f>D43/B43</f>
        <v>-5.225409836065574E-2</v>
      </c>
      <c r="F43" s="93">
        <f>B43/$B$7</f>
        <v>4.1166322910998919E-3</v>
      </c>
      <c r="G43" s="93">
        <f>C43/$C$7</f>
        <v>3.6369355377749817E-3</v>
      </c>
      <c r="H43" s="10">
        <f>VLOOKUP(A43,'N23'!A:N,14,0)</f>
        <v>3636</v>
      </c>
      <c r="I43" s="10">
        <f>VLOOKUP(A43,'N24'!A:N,14,0)</f>
        <v>3436</v>
      </c>
      <c r="J43" s="217">
        <f>I43-H43</f>
        <v>-200</v>
      </c>
      <c r="K43" s="218">
        <f>J43/H43</f>
        <v>-5.5005500550055007E-2</v>
      </c>
      <c r="L43" s="93">
        <f>H43/$H$7</f>
        <v>3.5146157169825727E-3</v>
      </c>
      <c r="M43" s="93">
        <f>I43/$I$7</f>
        <v>3.2007571523321931E-3</v>
      </c>
      <c r="N43" s="234">
        <f>H43/B43</f>
        <v>1.8627049180327868</v>
      </c>
      <c r="O43" s="237">
        <f>I43/C43</f>
        <v>1.8572972972972972</v>
      </c>
      <c r="P43" s="75">
        <f>O43/N43-1</f>
        <v>-2.9031011209229574E-3</v>
      </c>
    </row>
    <row r="44" spans="1:21">
      <c r="A44" s="32" t="s">
        <v>38</v>
      </c>
      <c r="B44" s="10">
        <f>VLOOKUP(A44,'T23'!A:N,14,0)</f>
        <v>1603</v>
      </c>
      <c r="C44" s="10">
        <f>VLOOKUP(A44,'T24'!A:N,14,FALSE)</f>
        <v>1816</v>
      </c>
      <c r="D44" s="217">
        <f>C44-B44</f>
        <v>213</v>
      </c>
      <c r="E44" s="218">
        <f>D44/B44</f>
        <v>0.13287585776668745</v>
      </c>
      <c r="F44" s="93">
        <f>B44/$B$7</f>
        <v>3.380615554627626E-3</v>
      </c>
      <c r="G44" s="93">
        <f>C44/$C$7</f>
        <v>3.5700945603239823E-3</v>
      </c>
      <c r="H44" s="10">
        <f>VLOOKUP(A44,'N23'!A:N,14,0)</f>
        <v>4160</v>
      </c>
      <c r="I44" s="10">
        <f>VLOOKUP(A44,'N24'!A:N,14,0)</f>
        <v>4133</v>
      </c>
      <c r="J44" s="217">
        <f>I44-H44</f>
        <v>-27</v>
      </c>
      <c r="K44" s="218">
        <f>J44/H44</f>
        <v>-6.4903846153846157E-3</v>
      </c>
      <c r="L44" s="93">
        <f>H44/$H$7</f>
        <v>4.0211224924773109E-3</v>
      </c>
      <c r="M44" s="93">
        <f>I44/$I$7</f>
        <v>3.8500376340480078E-3</v>
      </c>
      <c r="N44" s="234">
        <f>H44/B44</f>
        <v>2.5951341235184029</v>
      </c>
      <c r="O44" s="237">
        <f>I44/C44</f>
        <v>2.2758810572687223</v>
      </c>
      <c r="P44" s="75">
        <f>O44/N44-1</f>
        <v>-0.1230198714418842</v>
      </c>
    </row>
    <row r="45" spans="1:21">
      <c r="A45" s="32" t="s">
        <v>40</v>
      </c>
      <c r="B45" s="10">
        <f>VLOOKUP(A45,'T23'!A:N,14,0)</f>
        <v>2738</v>
      </c>
      <c r="C45" s="10">
        <f>VLOOKUP(A45,'T24'!A:N,14,FALSE)</f>
        <v>1158</v>
      </c>
      <c r="D45" s="217">
        <f>C45-B45</f>
        <v>-1580</v>
      </c>
      <c r="E45" s="218">
        <f>D45/B45</f>
        <v>-0.57706355003652299</v>
      </c>
      <c r="F45" s="93">
        <f>B45/$B$7</f>
        <v>5.7742516460202375E-3</v>
      </c>
      <c r="G45" s="93">
        <f>C45/$C$7</f>
        <v>2.2765250555369888E-3</v>
      </c>
      <c r="H45" s="10">
        <f>VLOOKUP(A45,'N23'!A:N,14,0)</f>
        <v>7304</v>
      </c>
      <c r="I45" s="10">
        <f>VLOOKUP(A45,'N24'!A:N,14,0)</f>
        <v>2341</v>
      </c>
      <c r="J45" s="217">
        <f>I45-H45</f>
        <v>-4963</v>
      </c>
      <c r="K45" s="218">
        <f>J45/H45</f>
        <v>-0.67949069003285867</v>
      </c>
      <c r="L45" s="93">
        <f>H45/$H$7</f>
        <v>7.06016314544574E-3</v>
      </c>
      <c r="M45" s="93">
        <f>I45/$I$7</f>
        <v>2.1807254055907057E-3</v>
      </c>
      <c r="N45" s="234">
        <f>H45/B45</f>
        <v>2.6676406135865594</v>
      </c>
      <c r="O45" s="237">
        <f>I45/C45</f>
        <v>2.0215889464594126</v>
      </c>
      <c r="P45" s="75">
        <f>O45/N45-1</f>
        <v>-0.24218092341102515</v>
      </c>
    </row>
    <row r="46" spans="1:21">
      <c r="A46" s="32" t="s">
        <v>47</v>
      </c>
      <c r="B46" s="10">
        <f>VLOOKUP(A46,'T23'!A:N,14,0)</f>
        <v>952</v>
      </c>
      <c r="C46" s="10">
        <f>VLOOKUP(A46,'T24'!A:N,14,FALSE)</f>
        <v>1085</v>
      </c>
      <c r="D46" s="217">
        <f>C46-B46</f>
        <v>133</v>
      </c>
      <c r="E46" s="218">
        <f>D46/B46</f>
        <v>0.13970588235294118</v>
      </c>
      <c r="F46" s="93">
        <f>B46/$B$7</f>
        <v>2.0077018141019965E-3</v>
      </c>
      <c r="G46" s="93">
        <f>C46/$C$7</f>
        <v>2.1330135451274892E-3</v>
      </c>
      <c r="H46" s="10">
        <f>VLOOKUP(A46,'N23'!A:N,14,0)</f>
        <v>2087</v>
      </c>
      <c r="I46" s="10">
        <f>VLOOKUP(A46,'N24'!A:N,14,0)</f>
        <v>2600</v>
      </c>
      <c r="J46" s="217">
        <f>I46-H46</f>
        <v>513</v>
      </c>
      <c r="K46" s="218">
        <f>J46/H46</f>
        <v>0.24580737901293723</v>
      </c>
      <c r="L46" s="93">
        <f>H46/$H$7</f>
        <v>2.0173275581250355E-3</v>
      </c>
      <c r="M46" s="93">
        <f>I46/$I$7</f>
        <v>2.4219931886099249E-3</v>
      </c>
      <c r="N46" s="234">
        <f>H46/B46</f>
        <v>2.1922268907563027</v>
      </c>
      <c r="O46" s="237">
        <f>I46/C46</f>
        <v>2.3963133640552994</v>
      </c>
      <c r="P46" s="75">
        <f>O46/N46-1</f>
        <v>9.3095506746835088E-2</v>
      </c>
    </row>
    <row r="47" spans="1:21">
      <c r="A47" s="32" t="s">
        <v>42</v>
      </c>
      <c r="B47" s="10">
        <f>VLOOKUP(A47,'T23'!A:N,14,0)</f>
        <v>740</v>
      </c>
      <c r="C47" s="10">
        <f>VLOOKUP(A47,'T24'!A:N,14,FALSE)</f>
        <v>1015</v>
      </c>
      <c r="D47" s="217">
        <f>C47-B47</f>
        <v>275</v>
      </c>
      <c r="E47" s="218">
        <f>D47/B47</f>
        <v>0.3716216216216216</v>
      </c>
      <c r="F47" s="93">
        <f>B47/$B$7</f>
        <v>1.5606085529784426E-3</v>
      </c>
      <c r="G47" s="93">
        <f>C47/$C$7</f>
        <v>1.9953997680224899E-3</v>
      </c>
      <c r="H47" s="10">
        <f>VLOOKUP(A47,'N23'!A:N,14,0)</f>
        <v>1573</v>
      </c>
      <c r="I47" s="10">
        <f>VLOOKUP(A47,'N24'!A:N,14,0)</f>
        <v>1950</v>
      </c>
      <c r="J47" s="217">
        <f>I47-H47</f>
        <v>377</v>
      </c>
      <c r="K47" s="218">
        <f>J47/H47</f>
        <v>0.23966942148760331</v>
      </c>
      <c r="L47" s="93">
        <f>H47/$H$7</f>
        <v>1.5204869424679834E-3</v>
      </c>
      <c r="M47" s="93">
        <f>I47/$I$7</f>
        <v>1.8164948914574438E-3</v>
      </c>
      <c r="N47" s="234">
        <f>H47/B47</f>
        <v>2.1256756756756756</v>
      </c>
      <c r="O47" s="237">
        <f>I47/C47</f>
        <v>1.9211822660098523</v>
      </c>
      <c r="P47" s="75">
        <f>O47/N47-1</f>
        <v>-9.6201604038594568E-2</v>
      </c>
    </row>
    <row r="48" spans="1:21">
      <c r="A48" s="32" t="s">
        <v>46</v>
      </c>
      <c r="B48" s="10">
        <f>VLOOKUP(A48,'T23'!A:N,14,0)</f>
        <v>1283</v>
      </c>
      <c r="C48" s="10">
        <f>VLOOKUP(A48,'T24'!A:N,14,FALSE)</f>
        <v>770</v>
      </c>
      <c r="D48" s="217">
        <f>C48-B48</f>
        <v>-513</v>
      </c>
      <c r="E48" s="218">
        <f>D48/B48</f>
        <v>-0.39984411535463754</v>
      </c>
      <c r="F48" s="93">
        <f>B48/$B$7</f>
        <v>2.7057578019882996E-3</v>
      </c>
      <c r="G48" s="93">
        <f>C48/$C$7</f>
        <v>1.5137515481549923E-3</v>
      </c>
      <c r="H48" s="10">
        <f>VLOOKUP(A48,'N23'!A:N,14,0)</f>
        <v>2684</v>
      </c>
      <c r="I48" s="10">
        <f>VLOOKUP(A48,'N24'!A:N,14,0)</f>
        <v>1609</v>
      </c>
      <c r="J48" s="217">
        <f>I48-H48</f>
        <v>-1075</v>
      </c>
      <c r="K48" s="218">
        <f>J48/H48</f>
        <v>-0.40052160953800298</v>
      </c>
      <c r="L48" s="93">
        <f>H48/$H$7</f>
        <v>2.5943973004348806E-3</v>
      </c>
      <c r="M48" s="93">
        <f>I48/$I$7</f>
        <v>1.4988411694128343E-3</v>
      </c>
      <c r="N48" s="234">
        <f>H48/B48</f>
        <v>2.0919719407638349</v>
      </c>
      <c r="O48" s="237">
        <f>I48/C48</f>
        <v>2.0896103896103897</v>
      </c>
      <c r="P48" s="75">
        <f>O48/N48-1</f>
        <v>-1.128863684750403E-3</v>
      </c>
    </row>
    <row r="49" spans="1:21">
      <c r="A49" s="32" t="s">
        <v>50</v>
      </c>
      <c r="B49" s="10">
        <f>VLOOKUP(A49,'T23'!A:N,14,0)</f>
        <v>1074</v>
      </c>
      <c r="C49" s="10">
        <f>VLOOKUP(A49,'T24'!A:N,14,FALSE)</f>
        <v>766</v>
      </c>
      <c r="D49" s="217">
        <f>C49-B49</f>
        <v>-308</v>
      </c>
      <c r="E49" s="218">
        <f>D49/B49</f>
        <v>-0.28677839851024206</v>
      </c>
      <c r="F49" s="93">
        <f>B49/$B$7</f>
        <v>2.2649913322957396E-3</v>
      </c>
      <c r="G49" s="93">
        <f>C49/$C$7</f>
        <v>1.5058879037489926E-3</v>
      </c>
      <c r="H49" s="10">
        <f>VLOOKUP(A49,'N23'!A:N,14,0)</f>
        <v>2220</v>
      </c>
      <c r="I49" s="10">
        <f>VLOOKUP(A49,'N24'!A:N,14,0)</f>
        <v>1518</v>
      </c>
      <c r="J49" s="217">
        <f>I49-H49</f>
        <v>-702</v>
      </c>
      <c r="K49" s="218">
        <f>J49/H49</f>
        <v>-0.31621621621621621</v>
      </c>
      <c r="L49" s="93">
        <f>H49/$H$7</f>
        <v>2.1458874839662572E-3</v>
      </c>
      <c r="M49" s="93">
        <f>I49/$I$7</f>
        <v>1.4140714078114869E-3</v>
      </c>
      <c r="N49" s="234">
        <f>H49/B49</f>
        <v>2.0670391061452515</v>
      </c>
      <c r="O49" s="237">
        <f>I49/C49</f>
        <v>1.9817232375979112</v>
      </c>
      <c r="P49" s="75">
        <f>O49/N49-1</f>
        <v>-4.1274433702632174E-2</v>
      </c>
    </row>
    <row r="50" spans="1:21">
      <c r="A50" s="32" t="s">
        <v>54</v>
      </c>
      <c r="B50" s="10">
        <f>VLOOKUP(A50,'T23'!A:N,14,0)</f>
        <v>493</v>
      </c>
      <c r="C50" s="10">
        <f>VLOOKUP(A50,'T24'!A:N,14,FALSE)</f>
        <v>762</v>
      </c>
      <c r="D50" s="217">
        <f>C50-B50</f>
        <v>269</v>
      </c>
      <c r="E50" s="218">
        <f>D50/B50</f>
        <v>0.54563894523326573</v>
      </c>
      <c r="F50" s="93">
        <f>B50/$B$7</f>
        <v>1.0397027251599624E-3</v>
      </c>
      <c r="G50" s="93">
        <f>C50/$C$7</f>
        <v>1.4980242593429925E-3</v>
      </c>
      <c r="H50" s="10">
        <f>VLOOKUP(A50,'N23'!A:N,14,0)</f>
        <v>1144</v>
      </c>
      <c r="I50" s="10">
        <f>VLOOKUP(A50,'N24'!A:N,14,0)</f>
        <v>1687</v>
      </c>
      <c r="J50" s="217">
        <f>I50-H50</f>
        <v>543</v>
      </c>
      <c r="K50" s="218">
        <f>J50/H50</f>
        <v>0.47465034965034963</v>
      </c>
      <c r="L50" s="93">
        <f>H50/$H$7</f>
        <v>1.1058086854312606E-3</v>
      </c>
      <c r="M50" s="93">
        <f>I50/$I$7</f>
        <v>1.5715009650711321E-3</v>
      </c>
      <c r="N50" s="234">
        <f>H50/B50</f>
        <v>2.3204868154158214</v>
      </c>
      <c r="O50" s="237">
        <f>I50/C50</f>
        <v>2.2139107611548559</v>
      </c>
      <c r="P50" s="75">
        <f>O50/N50-1</f>
        <v>-4.5928317089734216E-2</v>
      </c>
    </row>
    <row r="51" spans="1:21">
      <c r="A51" s="32" t="s">
        <v>49</v>
      </c>
      <c r="B51" s="10">
        <f>VLOOKUP(A51,'T23'!A:N,14,0)</f>
        <v>727</v>
      </c>
      <c r="C51" s="10">
        <f>VLOOKUP(A51,'T24'!A:N,14,FALSE)</f>
        <v>649</v>
      </c>
      <c r="D51" s="217">
        <f>C51-B51</f>
        <v>-78</v>
      </c>
      <c r="E51" s="218">
        <f>D51/B51</f>
        <v>-0.10729023383768914</v>
      </c>
      <c r="F51" s="93">
        <f>B51/$B$7</f>
        <v>1.5331924567774699E-3</v>
      </c>
      <c r="G51" s="93">
        <f>C51/$C$7</f>
        <v>1.2758763048734936E-3</v>
      </c>
      <c r="H51" s="10">
        <f>VLOOKUP(A51,'N23'!A:N,14,0)</f>
        <v>1665</v>
      </c>
      <c r="I51" s="10">
        <f>VLOOKUP(A51,'N24'!A:N,14,0)</f>
        <v>1179</v>
      </c>
      <c r="J51" s="217">
        <f>I51-H51</f>
        <v>-486</v>
      </c>
      <c r="K51" s="218">
        <f>J51/H51</f>
        <v>-0.29189189189189191</v>
      </c>
      <c r="L51" s="93">
        <f>H51/$H$7</f>
        <v>1.609415612974693E-3</v>
      </c>
      <c r="M51" s="93">
        <f>I51/$I$7</f>
        <v>1.0982807574504237E-3</v>
      </c>
      <c r="N51" s="234">
        <f>H51/B51</f>
        <v>2.2902338376891334</v>
      </c>
      <c r="O51" s="237">
        <f>I51/C51</f>
        <v>1.8166409861325115</v>
      </c>
      <c r="P51" s="75">
        <f>O51/N51-1</f>
        <v>-0.20678798983883728</v>
      </c>
    </row>
    <row r="52" spans="1:21">
      <c r="A52" s="32" t="s">
        <v>52</v>
      </c>
      <c r="B52" s="10">
        <f>VLOOKUP(A52,'T23'!A:N,14,0)</f>
        <v>516</v>
      </c>
      <c r="C52" s="10">
        <f>VLOOKUP(A52,'T24'!A:N,14,FALSE)</f>
        <v>542</v>
      </c>
      <c r="D52" s="217">
        <f>C52-B52</f>
        <v>26</v>
      </c>
      <c r="E52" s="218">
        <f>D52/B52</f>
        <v>5.0387596899224806E-2</v>
      </c>
      <c r="F52" s="93">
        <f>B52/$B$7</f>
        <v>1.0882081261309139E-3</v>
      </c>
      <c r="G52" s="93">
        <f>C52/$C$7</f>
        <v>1.0655238170129947E-3</v>
      </c>
      <c r="H52" s="10">
        <f>VLOOKUP(A52,'N23'!A:N,14,0)</f>
        <v>1174</v>
      </c>
      <c r="I52" s="10">
        <f>VLOOKUP(A52,'N24'!A:N,14,0)</f>
        <v>1149</v>
      </c>
      <c r="J52" s="217">
        <f>I52-H52</f>
        <v>-25</v>
      </c>
      <c r="K52" s="218">
        <f>J52/H52</f>
        <v>-2.1294718909710391E-2</v>
      </c>
      <c r="L52" s="93">
        <f>H52/$H$7</f>
        <v>1.134807164944318E-3</v>
      </c>
      <c r="M52" s="93">
        <f>I52/$I$7</f>
        <v>1.0703346821972321E-3</v>
      </c>
      <c r="N52" s="234">
        <f>H52/B52</f>
        <v>2.2751937984496124</v>
      </c>
      <c r="O52" s="237">
        <f>I52/C52</f>
        <v>2.1199261992619927</v>
      </c>
      <c r="P52" s="75">
        <f>O52/N52-1</f>
        <v>-6.8243680733229839E-2</v>
      </c>
    </row>
    <row r="53" spans="1:21" ht="15" thickBot="1">
      <c r="A53" s="224" t="s">
        <v>55</v>
      </c>
      <c r="B53" s="17">
        <f>VLOOKUP(A53,'T23'!A:N,14,0)</f>
        <v>141</v>
      </c>
      <c r="C53" s="17">
        <f>VLOOKUP(A53,'T24'!A:N,14,FALSE)</f>
        <v>114</v>
      </c>
      <c r="D53" s="217">
        <f>C53-B53</f>
        <v>-27</v>
      </c>
      <c r="E53" s="218">
        <f>D53/B53</f>
        <v>-0.19148936170212766</v>
      </c>
      <c r="F53" s="94">
        <f>B53/$B$7</f>
        <v>2.9735919725670324E-4</v>
      </c>
      <c r="G53" s="94">
        <f>C53/$C$7</f>
        <v>2.2411386557099887E-4</v>
      </c>
      <c r="H53" s="17">
        <f>VLOOKUP(A53,'N23'!A:N,14,0)</f>
        <v>384</v>
      </c>
      <c r="I53" s="17">
        <f>VLOOKUP(A53,'N24'!A:N,14,0)</f>
        <v>233</v>
      </c>
      <c r="J53" s="217">
        <f>I53-H53</f>
        <v>-151</v>
      </c>
      <c r="K53" s="218">
        <f>J53/H53</f>
        <v>-0.39322916666666669</v>
      </c>
      <c r="L53" s="94">
        <f>H53/$H$7</f>
        <v>3.7118053776713641E-4</v>
      </c>
      <c r="M53" s="94">
        <f>I53/$I$7</f>
        <v>2.170478511331202E-4</v>
      </c>
      <c r="N53" s="236">
        <f>H53/B53</f>
        <v>2.7234042553191489</v>
      </c>
      <c r="O53" s="237">
        <f>I53/C53</f>
        <v>2.0438596491228069</v>
      </c>
      <c r="P53" s="81">
        <f>O53/N53-1</f>
        <v>-0.24952028508771928</v>
      </c>
    </row>
    <row r="54" spans="1:21" ht="15" thickBot="1">
      <c r="A54" s="226"/>
      <c r="B54" s="227"/>
      <c r="C54" s="227"/>
      <c r="D54" s="228"/>
      <c r="E54" s="228"/>
      <c r="F54" s="229"/>
      <c r="G54" s="229"/>
      <c r="H54" s="229"/>
      <c r="I54" s="229"/>
      <c r="J54" s="230"/>
      <c r="K54" s="231"/>
      <c r="L54" s="232"/>
      <c r="M54" s="232"/>
      <c r="N54" s="242"/>
      <c r="O54" s="243"/>
      <c r="P54" s="233"/>
      <c r="U54" s="5"/>
    </row>
    <row r="55" spans="1:21" ht="15">
      <c r="A55" s="225" t="s">
        <v>57</v>
      </c>
      <c r="B55" s="216">
        <f>'T23'!N9</f>
        <v>397074</v>
      </c>
      <c r="C55" s="216">
        <f>'T24'!N9</f>
        <v>409618</v>
      </c>
      <c r="D55" s="217">
        <f>C55-B55</f>
        <v>12544</v>
      </c>
      <c r="E55" s="218">
        <f>D55/B55</f>
        <v>3.1591088814679383E-2</v>
      </c>
      <c r="F55" s="219">
        <f>B55/$B$7</f>
        <v>0.83740146022346229</v>
      </c>
      <c r="G55" s="219">
        <f>C55/$C$7</f>
        <v>0.80527257357422299</v>
      </c>
      <c r="H55" s="216">
        <f>'N23'!N9</f>
        <v>804811</v>
      </c>
      <c r="I55" s="216">
        <f>'N24'!N9</f>
        <v>799591</v>
      </c>
      <c r="J55" s="217">
        <f>I55-H55</f>
        <v>-5220</v>
      </c>
      <c r="K55" s="218">
        <f>J55/H55</f>
        <v>-6.485994848479954E-3</v>
      </c>
      <c r="L55" s="219">
        <f>H55/$H$7</f>
        <v>0.77794317651277822</v>
      </c>
      <c r="M55" s="219">
        <f>I55/$I$7</f>
        <v>0.7448476752591533</v>
      </c>
      <c r="N55" s="240">
        <f>H55/B55</f>
        <v>2.0268539365458329</v>
      </c>
      <c r="O55" s="241">
        <f t="shared" ref="O55:O61" si="6">I55/C55</f>
        <v>1.9520406818059752</v>
      </c>
      <c r="P55" s="218">
        <f>O55/N55-1</f>
        <v>-3.6911024218821864E-2</v>
      </c>
      <c r="U55" s="5"/>
    </row>
    <row r="56" spans="1:21" ht="15">
      <c r="A56" s="18" t="s">
        <v>58</v>
      </c>
      <c r="B56" s="10">
        <f>'T23'!N58</f>
        <v>34274</v>
      </c>
      <c r="C56" s="10">
        <f>'T24'!N58</f>
        <v>31741</v>
      </c>
      <c r="D56" s="217">
        <f t="shared" ref="D56:D61" si="7">C56-B56</f>
        <v>-2533</v>
      </c>
      <c r="E56" s="75">
        <f>D56/B56</f>
        <v>-7.3904417342592052E-2</v>
      </c>
      <c r="F56" s="93">
        <f t="shared" ref="F56:F61" si="8">B56/$B$7</f>
        <v>7.2281483168625857E-2</v>
      </c>
      <c r="G56" s="93">
        <f>C56/$C$7</f>
        <v>6.2399984272711186E-2</v>
      </c>
      <c r="H56" s="10">
        <f>'N23'!N58</f>
        <v>134287</v>
      </c>
      <c r="I56" s="10">
        <f>'N24'!N58</f>
        <v>132825</v>
      </c>
      <c r="J56" s="9">
        <f t="shared" ref="J56:J61" si="9">I56-H56</f>
        <v>-1462</v>
      </c>
      <c r="K56" s="75">
        <f>J56/H56</f>
        <v>-1.0887129804076344E-2</v>
      </c>
      <c r="L56" s="93">
        <f t="shared" ref="L56:L61" si="10">H56/$H$7</f>
        <v>0.1298039606123319</v>
      </c>
      <c r="M56" s="93">
        <f t="shared" ref="M56:M61" si="11">I56/$I$7</f>
        <v>0.1237312481835051</v>
      </c>
      <c r="N56" s="234">
        <f>H56/B56</f>
        <v>3.9180428313006943</v>
      </c>
      <c r="O56" s="237">
        <f t="shared" si="6"/>
        <v>4.1846507671465929</v>
      </c>
      <c r="P56" s="75">
        <f t="shared" ref="P56:P61" si="12">O56/N56-1</f>
        <v>6.8046202485589236E-2</v>
      </c>
      <c r="U56" s="5"/>
    </row>
    <row r="57" spans="1:21" ht="15">
      <c r="A57" s="18" t="s">
        <v>59</v>
      </c>
      <c r="B57" s="10">
        <f>'T23'!N50</f>
        <v>33329</v>
      </c>
      <c r="C57" s="10">
        <f>'T24'!N50</f>
        <v>37386</v>
      </c>
      <c r="D57" s="217">
        <f t="shared" si="7"/>
        <v>4057</v>
      </c>
      <c r="E57" s="75">
        <f t="shared" ref="E57:E60" si="13">D57/B57</f>
        <v>0.12172582435716643</v>
      </c>
      <c r="F57" s="93">
        <f t="shared" si="8"/>
        <v>7.0288543867862846E-2</v>
      </c>
      <c r="G57" s="93">
        <f t="shared" ref="G57:G61" si="14">C57/$C$7</f>
        <v>7.3497552440678626E-2</v>
      </c>
      <c r="H57" s="10">
        <f>'N23'!N50</f>
        <v>75152</v>
      </c>
      <c r="I57" s="10">
        <f>'N24'!N50</f>
        <v>77508</v>
      </c>
      <c r="J57" s="9">
        <f t="shared" si="9"/>
        <v>2356</v>
      </c>
      <c r="K57" s="75">
        <f t="shared" ref="K57:K60" si="15">J57/H57</f>
        <v>3.1349797743240364E-2</v>
      </c>
      <c r="L57" s="93">
        <f>H57/$H$7</f>
        <v>7.2643124412176657E-2</v>
      </c>
      <c r="M57" s="93">
        <f t="shared" si="11"/>
        <v>7.2201480024145406E-2</v>
      </c>
      <c r="N57" s="234">
        <f t="shared" ref="N57:N61" si="16">H57/B57</f>
        <v>2.2548531309070179</v>
      </c>
      <c r="O57" s="237">
        <f t="shared" si="6"/>
        <v>2.0731824747231582</v>
      </c>
      <c r="P57" s="75">
        <f t="shared" si="12"/>
        <v>-8.05687313704474E-2</v>
      </c>
      <c r="U57" s="5"/>
    </row>
    <row r="58" spans="1:21">
      <c r="A58" s="22" t="s">
        <v>60</v>
      </c>
      <c r="B58" s="10">
        <f>'T23'!N51</f>
        <v>28958</v>
      </c>
      <c r="C58" s="10">
        <f>'T24'!N51</f>
        <v>35009</v>
      </c>
      <c r="D58" s="217">
        <f t="shared" si="7"/>
        <v>6051</v>
      </c>
      <c r="E58" s="75">
        <f t="shared" si="13"/>
        <v>0.20895780095310448</v>
      </c>
      <c r="F58" s="93">
        <f>B58/$B$7</f>
        <v>6.107040875290505E-2</v>
      </c>
      <c r="G58" s="93">
        <f t="shared" si="14"/>
        <v>6.8824581752413155E-2</v>
      </c>
      <c r="H58" s="10">
        <f>'N23'!N51</f>
        <v>65058</v>
      </c>
      <c r="I58" s="10">
        <f>'N24'!N51</f>
        <v>72262</v>
      </c>
      <c r="J58" s="9">
        <f t="shared" si="9"/>
        <v>7204</v>
      </c>
      <c r="K58" s="75">
        <f t="shared" si="15"/>
        <v>0.11073196224907006</v>
      </c>
      <c r="L58" s="93">
        <f t="shared" si="10"/>
        <v>6.2886102672016567E-2</v>
      </c>
      <c r="M58" s="93">
        <f t="shared" si="11"/>
        <v>6.7314642998204E-2</v>
      </c>
      <c r="N58" s="234">
        <f t="shared" si="16"/>
        <v>2.2466330547689757</v>
      </c>
      <c r="O58" s="237">
        <f t="shared" si="6"/>
        <v>2.0640978034219772</v>
      </c>
      <c r="P58" s="75">
        <f t="shared" si="12"/>
        <v>-8.1248360055740765E-2</v>
      </c>
      <c r="U58" s="5"/>
    </row>
    <row r="59" spans="1:21">
      <c r="A59" s="22" t="s">
        <v>61</v>
      </c>
      <c r="B59" s="10">
        <f>'T23'!N55</f>
        <v>4371</v>
      </c>
      <c r="C59" s="10">
        <f>'T24'!N55</f>
        <v>2377</v>
      </c>
      <c r="D59" s="217">
        <f t="shared" si="7"/>
        <v>-1994</v>
      </c>
      <c r="E59" s="75">
        <f t="shared" si="13"/>
        <v>-0.45618851521390985</v>
      </c>
      <c r="F59" s="93">
        <f t="shared" si="8"/>
        <v>9.2181351149578008E-3</v>
      </c>
      <c r="G59" s="93">
        <f t="shared" si="14"/>
        <v>4.672970688265477E-3</v>
      </c>
      <c r="H59" s="10">
        <f>'N23'!N55</f>
        <v>10094</v>
      </c>
      <c r="I59" s="10">
        <f>'N24'!N55</f>
        <v>5246</v>
      </c>
      <c r="J59" s="9">
        <f t="shared" si="9"/>
        <v>-4848</v>
      </c>
      <c r="K59" s="75">
        <f t="shared" si="15"/>
        <v>-0.4802853180106994</v>
      </c>
      <c r="L59" s="93">
        <f t="shared" si="10"/>
        <v>9.7570217401600906E-3</v>
      </c>
      <c r="M59" s="93">
        <f t="shared" si="11"/>
        <v>4.8868370259414103E-3</v>
      </c>
      <c r="N59" s="234">
        <f t="shared" si="16"/>
        <v>2.3093113703957906</v>
      </c>
      <c r="O59" s="237">
        <f t="shared" si="6"/>
        <v>2.2069835927639883</v>
      </c>
      <c r="P59" s="75">
        <f t="shared" si="12"/>
        <v>-4.4310948685219786E-2</v>
      </c>
      <c r="U59" s="5"/>
    </row>
    <row r="60" spans="1:21" ht="15">
      <c r="A60" s="18" t="s">
        <v>62</v>
      </c>
      <c r="B60" s="10">
        <f>'T23'!N64</f>
        <v>1906</v>
      </c>
      <c r="C60" s="10">
        <f>'T24'!N64</f>
        <v>2289</v>
      </c>
      <c r="D60" s="217">
        <f t="shared" si="7"/>
        <v>383</v>
      </c>
      <c r="E60" s="75">
        <f t="shared" si="13"/>
        <v>0.20094438614900315</v>
      </c>
      <c r="F60" s="93">
        <f t="shared" si="8"/>
        <v>4.0196214891579886E-3</v>
      </c>
      <c r="G60" s="93">
        <f t="shared" si="14"/>
        <v>4.4999705113334771E-3</v>
      </c>
      <c r="H60" s="10">
        <f>'N23'!N64</f>
        <v>3846</v>
      </c>
      <c r="I60" s="10">
        <f>'N24'!N64</f>
        <v>4688</v>
      </c>
      <c r="J60" s="9">
        <f t="shared" si="9"/>
        <v>842</v>
      </c>
      <c r="K60" s="75">
        <f t="shared" si="15"/>
        <v>0.21892875715028601</v>
      </c>
      <c r="L60" s="93">
        <f t="shared" si="10"/>
        <v>3.7176050735739756E-3</v>
      </c>
      <c r="M60" s="93">
        <f t="shared" si="11"/>
        <v>4.3670400262320495E-3</v>
      </c>
      <c r="N60" s="234">
        <f t="shared" si="16"/>
        <v>2.0178384050367262</v>
      </c>
      <c r="O60" s="237">
        <f t="shared" si="6"/>
        <v>2.0480559196155528</v>
      </c>
      <c r="P60" s="75">
        <f t="shared" si="12"/>
        <v>1.4975190532304561E-2</v>
      </c>
      <c r="U60" s="5"/>
    </row>
    <row r="61" spans="1:21" ht="15.75" thickBot="1">
      <c r="A61" s="23" t="s">
        <v>63</v>
      </c>
      <c r="B61" s="13">
        <f>'T23'!N47</f>
        <v>1555</v>
      </c>
      <c r="C61" s="13">
        <f>'T24'!N47</f>
        <v>2650</v>
      </c>
      <c r="D61" s="14">
        <f t="shared" si="7"/>
        <v>1095</v>
      </c>
      <c r="E61" s="81">
        <f>D61/B61</f>
        <v>0.70418006430868163</v>
      </c>
      <c r="F61" s="96">
        <f t="shared" si="8"/>
        <v>3.2793868917317271E-3</v>
      </c>
      <c r="G61" s="96">
        <f t="shared" si="14"/>
        <v>5.2096644189749738E-3</v>
      </c>
      <c r="H61" s="13">
        <f>'N23'!N47</f>
        <v>3696</v>
      </c>
      <c r="I61" s="13">
        <f>'N24'!N47</f>
        <v>5261</v>
      </c>
      <c r="J61" s="14">
        <f t="shared" si="9"/>
        <v>1565</v>
      </c>
      <c r="K61" s="81">
        <f>J61/H61</f>
        <v>0.42343073593073594</v>
      </c>
      <c r="L61" s="96">
        <f t="shared" si="10"/>
        <v>3.572612676008688E-3</v>
      </c>
      <c r="M61" s="96">
        <f t="shared" si="11"/>
        <v>4.9008100635680061E-3</v>
      </c>
      <c r="N61" s="244">
        <f t="shared" si="16"/>
        <v>2.3768488745980707</v>
      </c>
      <c r="O61" s="245">
        <f t="shared" si="6"/>
        <v>1.9852830188679245</v>
      </c>
      <c r="P61" s="81">
        <f t="shared" si="12"/>
        <v>-0.16474158702932284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53 J5:J1048576 D55:D1048576">
    <cfRule type="cellIs" dxfId="51" priority="5" operator="lessThan">
      <formula>0</formula>
    </cfRule>
  </conditionalFormatting>
  <conditionalFormatting sqref="D54">
    <cfRule type="cellIs" dxfId="50" priority="1" operator="lessThan">
      <formula>0</formula>
    </cfRule>
    <cfRule type="cellIs" dxfId="49" priority="2" operator="greaterThan">
      <formula>0</formula>
    </cfRule>
  </conditionalFormatting>
  <conditionalFormatting sqref="E1:E3 K1:K3 P1:P3 E5:E1048576 K5:K1048576 P5:P1048576">
    <cfRule type="cellIs" dxfId="48" priority="3" operator="lessThan">
      <formula>0</formula>
    </cfRule>
    <cfRule type="cellIs" dxfId="47" priority="4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6D046-0E72-49E5-82AF-16B8861AC07B}">
  <sheetPr>
    <tabColor theme="4" tint="0.39997558519241921"/>
    <pageSetUpPr fitToPage="1"/>
  </sheetPr>
  <dimension ref="A1:AC70"/>
  <sheetViews>
    <sheetView zoomScale="90" zoomScaleNormal="9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3" sqref="A3:A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4" t="s">
        <v>1</v>
      </c>
      <c r="C3" s="265"/>
      <c r="D3" s="265"/>
      <c r="E3" s="265"/>
      <c r="F3" s="265"/>
      <c r="G3" s="266"/>
      <c r="H3" s="264" t="s">
        <v>2</v>
      </c>
      <c r="I3" s="265"/>
      <c r="J3" s="265"/>
      <c r="K3" s="265"/>
      <c r="L3" s="265"/>
      <c r="M3" s="266"/>
      <c r="N3" s="267" t="s">
        <v>3</v>
      </c>
      <c r="O3" s="268"/>
      <c r="P3" s="269"/>
    </row>
    <row r="4" spans="1:29" s="139" customFormat="1" ht="74.25" customHeight="1">
      <c r="A4" s="154" t="s">
        <v>106</v>
      </c>
      <c r="B4" s="209">
        <v>2019</v>
      </c>
      <c r="C4" s="212">
        <v>2024</v>
      </c>
      <c r="D4" s="52" t="s">
        <v>4</v>
      </c>
      <c r="E4" s="77" t="s">
        <v>105</v>
      </c>
      <c r="F4" s="52" t="s">
        <v>69</v>
      </c>
      <c r="G4" s="52" t="s">
        <v>104</v>
      </c>
      <c r="H4" s="209">
        <v>2019</v>
      </c>
      <c r="I4" s="212">
        <v>2024</v>
      </c>
      <c r="J4" s="52" t="s">
        <v>8</v>
      </c>
      <c r="K4" s="77" t="s">
        <v>105</v>
      </c>
      <c r="L4" s="52" t="s">
        <v>69</v>
      </c>
      <c r="M4" s="52" t="s">
        <v>104</v>
      </c>
      <c r="N4" s="209">
        <v>2019</v>
      </c>
      <c r="O4" s="212">
        <v>2024</v>
      </c>
      <c r="P4" s="77" t="s">
        <v>105</v>
      </c>
    </row>
    <row r="5" spans="1:29" ht="15.75" customHeight="1">
      <c r="A5" s="18" t="s">
        <v>9</v>
      </c>
      <c r="B5" s="10">
        <f>'T2019'!N6</f>
        <v>1438101</v>
      </c>
      <c r="C5" s="10">
        <f>'T24'!N6</f>
        <v>1455392</v>
      </c>
      <c r="D5" s="9">
        <f>C5-B5</f>
        <v>17291</v>
      </c>
      <c r="E5" s="75">
        <f>C5/B5-1</f>
        <v>1.2023494872752227E-2</v>
      </c>
      <c r="F5" s="93">
        <f t="array" ref="F5:F7">B5:B7/B5</f>
        <v>1</v>
      </c>
      <c r="G5" s="93">
        <f t="array" ref="G5:G7">C5:C7/C5</f>
        <v>1</v>
      </c>
      <c r="H5" s="10">
        <f>'N2019'!N6</f>
        <v>3347222</v>
      </c>
      <c r="I5" s="10">
        <f>'N23'!N6</f>
        <v>3157498</v>
      </c>
      <c r="J5" s="9">
        <f>I5-H5</f>
        <v>-189724</v>
      </c>
      <c r="K5" s="75">
        <f>I5/H5-1</f>
        <v>-5.6681032808699294E-2</v>
      </c>
      <c r="L5" s="93">
        <f t="array" ref="L5:L7">H5:H7/H5</f>
        <v>1</v>
      </c>
      <c r="M5" s="93">
        <f t="array" ref="M5:M7">I5:I7/I5</f>
        <v>1</v>
      </c>
      <c r="N5" s="246">
        <f t="shared" ref="N5:O9" si="0">H5/B5</f>
        <v>2.3275291512904865</v>
      </c>
      <c r="O5" s="247">
        <f t="shared" si="0"/>
        <v>2.1695172159802993</v>
      </c>
      <c r="P5" s="75">
        <f>O5/N5-1</f>
        <v>-6.7888273374612007E-2</v>
      </c>
    </row>
    <row r="6" spans="1:29" ht="15">
      <c r="A6" s="18" t="s">
        <v>10</v>
      </c>
      <c r="B6" s="10">
        <f>'T2019'!N7</f>
        <v>730300</v>
      </c>
      <c r="C6" s="10">
        <f>'T24'!N7</f>
        <v>946722</v>
      </c>
      <c r="D6" s="9">
        <f t="shared" ref="D6:D9" si="1">C6-B6</f>
        <v>216422</v>
      </c>
      <c r="E6" s="75">
        <f>C6/B6-1</f>
        <v>0.2963467068328085</v>
      </c>
      <c r="F6" s="93">
        <v>0.50782246865832092</v>
      </c>
      <c r="G6" s="93">
        <v>0.65049278819726919</v>
      </c>
      <c r="H6" s="10">
        <f>'N2019'!N7</f>
        <v>1828761</v>
      </c>
      <c r="I6" s="10">
        <f>'N23'!N7</f>
        <v>2122961</v>
      </c>
      <c r="J6" s="9">
        <f t="shared" ref="J6:J9" si="2">I6-H6</f>
        <v>294200</v>
      </c>
      <c r="K6" s="75">
        <f t="shared" ref="K6:K9" si="3">I6/H6-1</f>
        <v>0.16087394689628653</v>
      </c>
      <c r="L6" s="93">
        <v>0.54635187029721966</v>
      </c>
      <c r="M6" s="93">
        <v>0.6723554535901527</v>
      </c>
      <c r="N6" s="246">
        <f t="shared" si="0"/>
        <v>2.5041229631658224</v>
      </c>
      <c r="O6" s="247">
        <f t="shared" si="0"/>
        <v>2.2424333648103669</v>
      </c>
      <c r="P6" s="75">
        <f>O6/N6-1</f>
        <v>-0.10450349372005918</v>
      </c>
    </row>
    <row r="7" spans="1:29" ht="15">
      <c r="A7" s="18" t="s">
        <v>11</v>
      </c>
      <c r="B7" s="10">
        <f>'T2019'!N8</f>
        <v>707801</v>
      </c>
      <c r="C7" s="10">
        <f>'T24'!N8</f>
        <v>508670</v>
      </c>
      <c r="D7" s="9">
        <f t="shared" si="1"/>
        <v>-199131</v>
      </c>
      <c r="E7" s="75">
        <f>C7/B7-1</f>
        <v>-0.28133755109133785</v>
      </c>
      <c r="F7" s="93">
        <v>0.49217753134167908</v>
      </c>
      <c r="G7" s="93">
        <v>0.34950721180273081</v>
      </c>
      <c r="H7" s="10">
        <f>'N2019'!N8</f>
        <v>1518461</v>
      </c>
      <c r="I7" s="10">
        <f>'N23'!N8</f>
        <v>1034537</v>
      </c>
      <c r="J7" s="9">
        <f t="shared" si="2"/>
        <v>-483924</v>
      </c>
      <c r="K7" s="75">
        <f t="shared" si="3"/>
        <v>-0.31869373003323764</v>
      </c>
      <c r="L7" s="93">
        <v>0.4536481297027804</v>
      </c>
      <c r="M7" s="93">
        <v>0.3276445464098473</v>
      </c>
      <c r="N7" s="246">
        <f t="shared" si="0"/>
        <v>2.1453219195790907</v>
      </c>
      <c r="O7" s="247">
        <f t="shared" si="0"/>
        <v>2.0338077732124953</v>
      </c>
      <c r="P7" s="75">
        <f t="shared" ref="P7:P61" si="4">O7/N7-1</f>
        <v>-5.1980145892731255E-2</v>
      </c>
      <c r="U7" s="5"/>
    </row>
    <row r="8" spans="1:29" ht="15">
      <c r="A8" s="19" t="s">
        <v>12</v>
      </c>
      <c r="B8" s="10">
        <f>'T2019'!N10</f>
        <v>433607</v>
      </c>
      <c r="C8" s="10">
        <f>'T24'!N10</f>
        <v>315832</v>
      </c>
      <c r="D8" s="9">
        <f t="shared" si="1"/>
        <v>-117775</v>
      </c>
      <c r="E8" s="75">
        <f t="shared" ref="E8:E9" si="5">C8/B8-1</f>
        <v>-0.27161692500351697</v>
      </c>
      <c r="F8" s="93">
        <f t="array" ref="F8:F9">B8:B9/B7</f>
        <v>0.61261145434945696</v>
      </c>
      <c r="G8" s="93">
        <f t="array" ref="G8:G9">C8:C9/C7</f>
        <v>0.6208976350089449</v>
      </c>
      <c r="H8" s="10">
        <f>'N2019'!N10</f>
        <v>826268</v>
      </c>
      <c r="I8" s="10">
        <f>'N23'!N10</f>
        <v>566806</v>
      </c>
      <c r="J8" s="9">
        <f t="shared" si="2"/>
        <v>-259462</v>
      </c>
      <c r="K8" s="75">
        <f t="shared" si="3"/>
        <v>-0.31401675969540144</v>
      </c>
      <c r="L8" s="93">
        <f t="array" ref="L8:L9">H8:H9/H7</f>
        <v>0.54414831859362867</v>
      </c>
      <c r="M8" s="93">
        <f t="array" ref="M8:M9">I8:I9/I7</f>
        <v>0.54788373929593626</v>
      </c>
      <c r="N8" s="246">
        <f t="shared" si="0"/>
        <v>1.9055688676612692</v>
      </c>
      <c r="O8" s="247">
        <f t="shared" si="0"/>
        <v>1.794643987942957</v>
      </c>
      <c r="P8" s="75">
        <f t="shared" si="4"/>
        <v>-5.8210900482674188E-2</v>
      </c>
      <c r="U8" s="5"/>
    </row>
    <row r="9" spans="1:29" ht="15.75" thickBot="1">
      <c r="A9" s="20" t="s">
        <v>13</v>
      </c>
      <c r="B9" s="16">
        <f>B7-B8</f>
        <v>274194</v>
      </c>
      <c r="C9" s="10">
        <f>C7-C8</f>
        <v>192838</v>
      </c>
      <c r="D9" s="9">
        <f t="shared" si="1"/>
        <v>-81356</v>
      </c>
      <c r="E9" s="78">
        <f t="shared" si="5"/>
        <v>-0.29670962894884645</v>
      </c>
      <c r="F9" s="94">
        <v>0.38738854565054304</v>
      </c>
      <c r="G9" s="94">
        <v>0.3791023649910551</v>
      </c>
      <c r="H9" s="17">
        <f>H7-H8</f>
        <v>692193</v>
      </c>
      <c r="I9" s="17">
        <f>I7-I8</f>
        <v>467731</v>
      </c>
      <c r="J9" s="9">
        <f t="shared" si="2"/>
        <v>-224462</v>
      </c>
      <c r="K9" s="78">
        <f t="shared" si="3"/>
        <v>-0.32427661071406388</v>
      </c>
      <c r="L9" s="94">
        <v>0.45585168140637133</v>
      </c>
      <c r="M9" s="94">
        <v>0.45211626070406374</v>
      </c>
      <c r="N9" s="248">
        <f t="shared" si="0"/>
        <v>2.5244644302938797</v>
      </c>
      <c r="O9" s="249">
        <f t="shared" si="0"/>
        <v>2.4255126064364907</v>
      </c>
      <c r="P9" s="78">
        <f t="shared" si="4"/>
        <v>-3.9197155115340498E-2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250"/>
      <c r="O10" s="249"/>
      <c r="P10" s="82"/>
      <c r="U10" s="5"/>
    </row>
    <row r="11" spans="1:29">
      <c r="A11" s="31" t="s">
        <v>15</v>
      </c>
      <c r="B11" s="10">
        <f>VLOOKUP(A11,'T2019'!A:N,14,0)</f>
        <v>106197</v>
      </c>
      <c r="C11" s="11">
        <f>VLOOKUP(A11,'T24'!A:N,14,FALSE)</f>
        <v>62794</v>
      </c>
      <c r="D11" s="12">
        <f>C11-B11</f>
        <v>-43403</v>
      </c>
      <c r="E11" s="80">
        <f>C11/B11-1</f>
        <v>-0.4087026940497378</v>
      </c>
      <c r="F11" s="95">
        <f>B11/$B$7</f>
        <v>0.15003793439116361</v>
      </c>
      <c r="G11" s="95">
        <f>C11/$C$7</f>
        <v>0.12344742170759038</v>
      </c>
      <c r="H11" s="11">
        <f>VLOOKUP(A11,'N2019'!A:N,14,0)</f>
        <v>215410</v>
      </c>
      <c r="I11" s="11">
        <f>VLOOKUP(A11,'N23'!A:N,14,0)</f>
        <v>107491</v>
      </c>
      <c r="J11" s="12">
        <f>I11-H11</f>
        <v>-107919</v>
      </c>
      <c r="K11" s="80">
        <f>I11/H11-1</f>
        <v>-0.50099345434288101</v>
      </c>
      <c r="L11" s="95">
        <f>H11/$H$7</f>
        <v>0.14186073926166032</v>
      </c>
      <c r="M11" s="95">
        <f>I11/$I$7</f>
        <v>0.1039025187112689</v>
      </c>
      <c r="N11" s="251">
        <f>H11/B11</f>
        <v>2.0284000489656018</v>
      </c>
      <c r="O11" s="252">
        <f>I11/C11</f>
        <v>1.7118036755103991</v>
      </c>
      <c r="P11" s="83">
        <f>O11/N11-1</f>
        <v>-0.15608182104740798</v>
      </c>
      <c r="U11" s="5"/>
    </row>
    <row r="12" spans="1:29">
      <c r="A12" s="32" t="s">
        <v>14</v>
      </c>
      <c r="B12" s="10">
        <f>VLOOKUP(A12,'T2019'!A:N,14,0)</f>
        <v>67781</v>
      </c>
      <c r="C12" s="10">
        <f>VLOOKUP(A12,'T24'!A:N,14,FALSE)</f>
        <v>60806</v>
      </c>
      <c r="D12" s="9">
        <f>C12-B12</f>
        <v>-6975</v>
      </c>
      <c r="E12" s="75">
        <f>C12/B12-1</f>
        <v>-0.10290494386332449</v>
      </c>
      <c r="F12" s="93">
        <f>B12/$B$7</f>
        <v>9.5762792084215759E-2</v>
      </c>
      <c r="G12" s="93">
        <f>C12/$C$7</f>
        <v>0.1195391904378084</v>
      </c>
      <c r="H12" s="10">
        <f>VLOOKUP(A12,'N2019'!A:N,14,0)</f>
        <v>126414</v>
      </c>
      <c r="I12" s="10">
        <f>VLOOKUP(A12,'N23'!A:N,14,0)</f>
        <v>118204</v>
      </c>
      <c r="J12" s="9">
        <f>I12-H12</f>
        <v>-8210</v>
      </c>
      <c r="K12" s="75">
        <f>I12/H12-1</f>
        <v>-6.4945338332779601E-2</v>
      </c>
      <c r="L12" s="93">
        <f>H12/$H$7</f>
        <v>8.3251397302927105E-2</v>
      </c>
      <c r="M12" s="93">
        <f>I12/$I$7</f>
        <v>0.11425787574538175</v>
      </c>
      <c r="N12" s="246">
        <f>H12/B12</f>
        <v>1.865035924521621</v>
      </c>
      <c r="O12" s="249">
        <f>I12/C12</f>
        <v>1.9439528993849291</v>
      </c>
      <c r="P12" s="84">
        <f>O12/N12-1</f>
        <v>4.2313916759297854E-2</v>
      </c>
      <c r="U12" s="5"/>
    </row>
    <row r="13" spans="1:29">
      <c r="A13" s="32" t="s">
        <v>16</v>
      </c>
      <c r="B13" s="10">
        <f>VLOOKUP(A13,'T2019'!A:N,14,0)</f>
        <v>50742</v>
      </c>
      <c r="C13" s="10">
        <f>VLOOKUP(A13,'T24'!A:N,14,FALSE)</f>
        <v>42586</v>
      </c>
      <c r="D13" s="9">
        <f>C13-B13</f>
        <v>-8156</v>
      </c>
      <c r="E13" s="75">
        <f>C13/B13-1</f>
        <v>-0.16073469709510857</v>
      </c>
      <c r="F13" s="93">
        <f>B13/$B$7</f>
        <v>7.1689641580048633E-2</v>
      </c>
      <c r="G13" s="93">
        <f>C13/$C$7</f>
        <v>8.3720290168478581E-2</v>
      </c>
      <c r="H13" s="10">
        <f>VLOOKUP(A13,'N2019'!A:N,14,0)</f>
        <v>81057</v>
      </c>
      <c r="I13" s="10">
        <f>VLOOKUP(A13,'N23'!A:N,14,0)</f>
        <v>75787</v>
      </c>
      <c r="J13" s="9">
        <f>I13-H13</f>
        <v>-5270</v>
      </c>
      <c r="K13" s="75">
        <f>I13/H13-1</f>
        <v>-6.5015976411660903E-2</v>
      </c>
      <c r="L13" s="93">
        <f>H13/$H$7</f>
        <v>5.3381021968954091E-2</v>
      </c>
      <c r="M13" s="93">
        <f>I13/$I$7</f>
        <v>7.3256925561869704E-2</v>
      </c>
      <c r="N13" s="246">
        <f>H13/B13</f>
        <v>1.5974340782783494</v>
      </c>
      <c r="O13" s="249">
        <f>I13/C13</f>
        <v>1.7796224111210257</v>
      </c>
      <c r="P13" s="84">
        <f>O13/N13-1</f>
        <v>0.11405061111443904</v>
      </c>
      <c r="U13" s="5"/>
    </row>
    <row r="14" spans="1:29">
      <c r="A14" s="32" t="s">
        <v>21</v>
      </c>
      <c r="B14" s="10">
        <f>VLOOKUP(A14,'T2019'!A:N,14,0)</f>
        <v>21263</v>
      </c>
      <c r="C14" s="10">
        <f>VLOOKUP(A14,'T24'!A:N,14,FALSE)</f>
        <v>32849</v>
      </c>
      <c r="D14" s="9">
        <f>C14-B14</f>
        <v>11586</v>
      </c>
      <c r="E14" s="75">
        <f>C14/B14-1</f>
        <v>0.54489018482810514</v>
      </c>
      <c r="F14" s="93">
        <f>B14/$B$7</f>
        <v>3.0040929583315085E-2</v>
      </c>
      <c r="G14" s="93">
        <f>C14/$C$7</f>
        <v>6.4578213773173174E-2</v>
      </c>
      <c r="H14" s="10">
        <f>VLOOKUP(A14,'N2019'!A:N,14,0)</f>
        <v>45505</v>
      </c>
      <c r="I14" s="10">
        <f>VLOOKUP(A14,'N23'!A:N,14,0)</f>
        <v>60941</v>
      </c>
      <c r="J14" s="9">
        <f>I14-H14</f>
        <v>15436</v>
      </c>
      <c r="K14" s="75">
        <f>I14/H14-1</f>
        <v>0.33921547082738157</v>
      </c>
      <c r="L14" s="93">
        <f>H14/$H$7</f>
        <v>2.9967842440470977E-2</v>
      </c>
      <c r="M14" s="93">
        <f>I14/$I$7</f>
        <v>5.8906544666841303E-2</v>
      </c>
      <c r="N14" s="246">
        <f>H14/B14</f>
        <v>2.1401025255138033</v>
      </c>
      <c r="O14" s="249">
        <f>I14/C14</f>
        <v>1.8551858504064052</v>
      </c>
      <c r="P14" s="84">
        <f>O14/N14-1</f>
        <v>-0.13313225497876291</v>
      </c>
      <c r="U14" s="5"/>
    </row>
    <row r="15" spans="1:29">
      <c r="A15" s="32" t="s">
        <v>18</v>
      </c>
      <c r="B15" s="10">
        <f>VLOOKUP(A15,'T2019'!A:N,14,0)</f>
        <v>51740</v>
      </c>
      <c r="C15" s="10">
        <f>VLOOKUP(A15,'T24'!A:N,14,FALSE)</f>
        <v>30987</v>
      </c>
      <c r="D15" s="9">
        <f>C15-B15</f>
        <v>-20753</v>
      </c>
      <c r="E15" s="75">
        <f>C15/B15-1</f>
        <v>-0.40110166215693854</v>
      </c>
      <c r="F15" s="93">
        <f>B15/$B$7</f>
        <v>7.3099642413616259E-2</v>
      </c>
      <c r="G15" s="93">
        <f>C15/$C$7</f>
        <v>6.0917687302180196E-2</v>
      </c>
      <c r="H15" s="10">
        <f>VLOOKUP(A15,'N2019'!A:N,14,0)</f>
        <v>134330</v>
      </c>
      <c r="I15" s="10">
        <f>VLOOKUP(A15,'N23'!A:N,14,0)</f>
        <v>72182</v>
      </c>
      <c r="J15" s="9">
        <f>I15-H15</f>
        <v>-62148</v>
      </c>
      <c r="K15" s="75">
        <f>I15/H15-1</f>
        <v>-0.46265167870170476</v>
      </c>
      <c r="L15" s="93">
        <f>H15/$H$7</f>
        <v>8.8464570377507226E-2</v>
      </c>
      <c r="M15" s="93">
        <f>I15/$I$7</f>
        <v>6.977227494038396E-2</v>
      </c>
      <c r="N15" s="246">
        <f>H15/B15</f>
        <v>2.5962504831851567</v>
      </c>
      <c r="O15" s="249">
        <f>I15/C15</f>
        <v>2.3294284700035499</v>
      </c>
      <c r="P15" s="84">
        <f>O15/N15-1</f>
        <v>-0.10277206105870862</v>
      </c>
      <c r="U15" s="5"/>
      <c r="AC15" s="5"/>
    </row>
    <row r="16" spans="1:29">
      <c r="A16" s="32" t="s">
        <v>19</v>
      </c>
      <c r="B16" s="10">
        <f>VLOOKUP(A16,'T2019'!A:N,14,0)</f>
        <v>30369</v>
      </c>
      <c r="C16" s="10">
        <f>VLOOKUP(A16,'T24'!A:N,14,FALSE)</f>
        <v>28498</v>
      </c>
      <c r="D16" s="9">
        <f>C16-B16</f>
        <v>-1871</v>
      </c>
      <c r="E16" s="75">
        <f>C16/B16-1</f>
        <v>-6.1608877473739665E-2</v>
      </c>
      <c r="F16" s="93">
        <f>B16/$B$7</f>
        <v>4.2906127569754773E-2</v>
      </c>
      <c r="G16" s="93">
        <f>C16/$C$7</f>
        <v>5.6024534570546722E-2</v>
      </c>
      <c r="H16" s="10">
        <f>VLOOKUP(A16,'N2019'!A:N,14,0)</f>
        <v>59565</v>
      </c>
      <c r="I16" s="10">
        <f>VLOOKUP(A16,'N23'!A:N,14,0)</f>
        <v>55528</v>
      </c>
      <c r="J16" s="9">
        <f>I16-H16</f>
        <v>-4037</v>
      </c>
      <c r="K16" s="75">
        <f>I16/H16-1</f>
        <v>-6.7774699907663938E-2</v>
      </c>
      <c r="L16" s="93">
        <f>H16/$H$7</f>
        <v>3.922721755777725E-2</v>
      </c>
      <c r="M16" s="93">
        <f>I16/$I$7</f>
        <v>5.3674252346701957E-2</v>
      </c>
      <c r="N16" s="246">
        <f>H16/B16</f>
        <v>1.9613750864368271</v>
      </c>
      <c r="O16" s="249">
        <f>I16/C16</f>
        <v>1.9484876131658362</v>
      </c>
      <c r="P16" s="84">
        <f>O16/N16-1</f>
        <v>-6.5706316757613292E-3</v>
      </c>
      <c r="U16" s="5"/>
    </row>
    <row r="17" spans="1:21">
      <c r="A17" s="32" t="s">
        <v>29</v>
      </c>
      <c r="B17" s="10">
        <f>VLOOKUP(A17,'T2019'!A:N,14,0)</f>
        <v>13274</v>
      </c>
      <c r="C17" s="10">
        <f>VLOOKUP(A17,'T24'!A:N,14,FALSE)</f>
        <v>21321</v>
      </c>
      <c r="D17" s="9">
        <f>C17-B17</f>
        <v>8047</v>
      </c>
      <c r="E17" s="75">
        <f>C17/B17-1</f>
        <v>0.60622269097483805</v>
      </c>
      <c r="F17" s="93">
        <f>B17/$B$7</f>
        <v>1.8753858782341364E-2</v>
      </c>
      <c r="G17" s="93">
        <f>C17/$C$7</f>
        <v>4.1915190595081288E-2</v>
      </c>
      <c r="H17" s="10">
        <f>VLOOKUP(A17,'N2019'!A:N,14,0)</f>
        <v>23754</v>
      </c>
      <c r="I17" s="10">
        <f>VLOOKUP(A17,'N23'!A:N,14,0)</f>
        <v>16990</v>
      </c>
      <c r="J17" s="9">
        <f>I17-H17</f>
        <v>-6764</v>
      </c>
      <c r="K17" s="75">
        <f>I17/H17-1</f>
        <v>-0.28475204176138758</v>
      </c>
      <c r="L17" s="93">
        <f>H17/$H$7</f>
        <v>1.5643470592922704E-2</v>
      </c>
      <c r="M17" s="93">
        <f>I17/$I$7</f>
        <v>1.642280556422825E-2</v>
      </c>
      <c r="N17" s="246">
        <f>H17/B17</f>
        <v>1.7895133343378031</v>
      </c>
      <c r="O17" s="249">
        <f>I17/C17</f>
        <v>0.79686693869893532</v>
      </c>
      <c r="P17" s="84">
        <f>O17/N17-1</f>
        <v>-0.55470187150418171</v>
      </c>
      <c r="U17" s="5"/>
    </row>
    <row r="18" spans="1:21">
      <c r="A18" s="32" t="s">
        <v>20</v>
      </c>
      <c r="B18" s="10">
        <f>VLOOKUP(A18,'T2019'!A:N,14,0)</f>
        <v>25654</v>
      </c>
      <c r="C18" s="10">
        <f>VLOOKUP(A18,'T24'!A:N,14,FALSE)</f>
        <v>20282</v>
      </c>
      <c r="D18" s="9">
        <f>C18-B18</f>
        <v>-5372</v>
      </c>
      <c r="E18" s="75">
        <f>C18/B18-1</f>
        <v>-0.20940204256646133</v>
      </c>
      <c r="F18" s="93">
        <f>B18/$B$7</f>
        <v>3.6244650685715335E-2</v>
      </c>
      <c r="G18" s="93">
        <f>C18/$C$7</f>
        <v>3.98726089606228E-2</v>
      </c>
      <c r="H18" s="10">
        <f>VLOOKUP(A18,'N2019'!A:N,14,0)</f>
        <v>43933</v>
      </c>
      <c r="I18" s="10">
        <f>VLOOKUP(A18,'N23'!A:N,14,0)</f>
        <v>41134</v>
      </c>
      <c r="J18" s="9">
        <f>I18-H18</f>
        <v>-2799</v>
      </c>
      <c r="K18" s="75">
        <f>I18/H18-1</f>
        <v>-6.3710650308424155E-2</v>
      </c>
      <c r="L18" s="93">
        <f>H18/$H$7</f>
        <v>2.8932583714695339E-2</v>
      </c>
      <c r="M18" s="93">
        <f>I18/$I$7</f>
        <v>3.9760781876336949E-2</v>
      </c>
      <c r="N18" s="246">
        <f>H18/B18</f>
        <v>1.7125204646448897</v>
      </c>
      <c r="O18" s="249">
        <f>I18/C18</f>
        <v>2.0281037373040136</v>
      </c>
      <c r="P18" s="84">
        <f>O18/N18-1</f>
        <v>0.18428000083757468</v>
      </c>
      <c r="U18" s="5"/>
    </row>
    <row r="19" spans="1:21">
      <c r="A19" s="32" t="s">
        <v>23</v>
      </c>
      <c r="B19" s="10">
        <f>VLOOKUP(A19,'T2019'!A:N,14,0)</f>
        <v>22701</v>
      </c>
      <c r="C19" s="10">
        <f>VLOOKUP(A19,'T24'!A:N,14,FALSE)</f>
        <v>13869</v>
      </c>
      <c r="D19" s="9">
        <f>C19-B19</f>
        <v>-8832</v>
      </c>
      <c r="E19" s="75">
        <f>C19/B19-1</f>
        <v>-0.38905775075987847</v>
      </c>
      <c r="F19" s="93">
        <f>B19/$B$7</f>
        <v>3.2072574070960626E-2</v>
      </c>
      <c r="G19" s="93">
        <f>C19/$C$7</f>
        <v>2.7265221066703364E-2</v>
      </c>
      <c r="H19" s="10">
        <f>VLOOKUP(A19,'N2019'!A:N,14,0)</f>
        <v>44427</v>
      </c>
      <c r="I19" s="10">
        <f>VLOOKUP(A19,'N23'!A:N,14,0)</f>
        <v>33494</v>
      </c>
      <c r="J19" s="9">
        <f>I19-H19</f>
        <v>-10933</v>
      </c>
      <c r="K19" s="75">
        <f>I19/H19-1</f>
        <v>-0.24608908996781231</v>
      </c>
      <c r="L19" s="93">
        <f>H19/$H$7</f>
        <v>2.9257913110708803E-2</v>
      </c>
      <c r="M19" s="93">
        <f>I19/$I$7</f>
        <v>3.2375835760344966E-2</v>
      </c>
      <c r="N19" s="246">
        <f>H19/B19</f>
        <v>1.9570503502048369</v>
      </c>
      <c r="O19" s="249">
        <f>I19/C19</f>
        <v>2.4150263176869275</v>
      </c>
      <c r="P19" s="84">
        <f>O19/N19-1</f>
        <v>0.23401338010243644</v>
      </c>
      <c r="U19" s="5"/>
    </row>
    <row r="20" spans="1:21">
      <c r="A20" s="32" t="s">
        <v>25</v>
      </c>
      <c r="B20" s="10">
        <f>VLOOKUP(A20,'T2019'!A:N,14,0)</f>
        <v>21764</v>
      </c>
      <c r="C20" s="10">
        <f>VLOOKUP(A20,'T24'!A:N,14,FALSE)</f>
        <v>12159</v>
      </c>
      <c r="D20" s="9">
        <f>C20-B20</f>
        <v>-9605</v>
      </c>
      <c r="E20" s="75">
        <f>C20/B20-1</f>
        <v>-0.44132512405807756</v>
      </c>
      <c r="F20" s="93">
        <f>B20/$B$7</f>
        <v>3.0748755653071978E-2</v>
      </c>
      <c r="G20" s="93">
        <f>C20/$C$7</f>
        <v>2.3903513083138379E-2</v>
      </c>
      <c r="H20" s="10">
        <f>VLOOKUP(A20,'N2019'!A:N,14,0)</f>
        <v>43479</v>
      </c>
      <c r="I20" s="10">
        <f>VLOOKUP(A20,'N23'!A:N,14,0)</f>
        <v>21174</v>
      </c>
      <c r="J20" s="9">
        <f>I20-H20</f>
        <v>-22305</v>
      </c>
      <c r="K20" s="75">
        <f>I20/H20-1</f>
        <v>-0.51300627889325878</v>
      </c>
      <c r="L20" s="93">
        <f>H20/$H$7</f>
        <v>2.863359677989754E-2</v>
      </c>
      <c r="M20" s="93">
        <f>I20/$I$7</f>
        <v>2.0467126840316006E-2</v>
      </c>
      <c r="N20" s="246">
        <f>H20/B20</f>
        <v>1.9977485756294799</v>
      </c>
      <c r="O20" s="249">
        <f>I20/C20</f>
        <v>1.7414261041204047</v>
      </c>
      <c r="P20" s="84">
        <f>O20/N20-1</f>
        <v>-0.12830567101183366</v>
      </c>
      <c r="U20" s="5"/>
    </row>
    <row r="21" spans="1:21">
      <c r="A21" s="32" t="s">
        <v>17</v>
      </c>
      <c r="B21" s="10">
        <f>VLOOKUP(A21,'T2019'!A:N,14,0)</f>
        <v>37749</v>
      </c>
      <c r="C21" s="10">
        <f>VLOOKUP(A21,'T24'!A:N,14,FALSE)</f>
        <v>12045</v>
      </c>
      <c r="D21" s="9">
        <f>C21-B21</f>
        <v>-25704</v>
      </c>
      <c r="E21" s="75">
        <f>C21/B21-1</f>
        <v>-0.68091869983310815</v>
      </c>
      <c r="F21" s="93">
        <f>B21/$B$7</f>
        <v>5.3332787040425204E-2</v>
      </c>
      <c r="G21" s="93">
        <f>C21/$C$7</f>
        <v>2.3679399217567381E-2</v>
      </c>
      <c r="H21" s="10">
        <f>VLOOKUP(A21,'N2019'!A:N,14,0)</f>
        <v>85157</v>
      </c>
      <c r="I21" s="10">
        <f>VLOOKUP(A21,'N23'!A:N,14,0)</f>
        <v>58559</v>
      </c>
      <c r="J21" s="9">
        <f>I21-H21</f>
        <v>-26598</v>
      </c>
      <c r="K21" s="75">
        <f>I21/H21-1</f>
        <v>-0.31234073534765194</v>
      </c>
      <c r="L21" s="93">
        <f>H21/$H$7</f>
        <v>5.6081124243559759E-2</v>
      </c>
      <c r="M21" s="93">
        <f>I21/$I$7</f>
        <v>5.6604065393504537E-2</v>
      </c>
      <c r="N21" s="246">
        <f>H21/B21</f>
        <v>2.255874327796763</v>
      </c>
      <c r="O21" s="249">
        <f>I21/C21</f>
        <v>4.861685346616853</v>
      </c>
      <c r="P21" s="84">
        <f>O21/N21-1</f>
        <v>1.1551224226950172</v>
      </c>
      <c r="U21" s="5"/>
    </row>
    <row r="22" spans="1:21">
      <c r="A22" s="32" t="s">
        <v>30</v>
      </c>
      <c r="B22" s="10">
        <f>VLOOKUP(A22,'T2019'!A:N,14,0)</f>
        <v>18964</v>
      </c>
      <c r="C22" s="10">
        <f>VLOOKUP(A22,'T24'!A:N,14,FALSE)</f>
        <v>11806</v>
      </c>
      <c r="D22" s="9">
        <f>C22-B22</f>
        <v>-7158</v>
      </c>
      <c r="E22" s="75">
        <f>C22/B22-1</f>
        <v>-0.3774520143429656</v>
      </c>
      <c r="F22" s="93">
        <f>B22/$B$7</f>
        <v>2.6792841490757995E-2</v>
      </c>
      <c r="G22" s="93">
        <f>C22/$C$7</f>
        <v>2.3209546464308884E-2</v>
      </c>
      <c r="H22" s="10">
        <f>VLOOKUP(A22,'N2019'!A:N,14,0)</f>
        <v>37162</v>
      </c>
      <c r="I22" s="10">
        <f>VLOOKUP(A22,'N23'!A:N,14,0)</f>
        <v>26458</v>
      </c>
      <c r="J22" s="9">
        <f>I22-H22</f>
        <v>-10704</v>
      </c>
      <c r="K22" s="75">
        <f>I22/H22-1</f>
        <v>-0.28803616597599702</v>
      </c>
      <c r="L22" s="93">
        <f>H22/$H$7</f>
        <v>2.4473463592413633E-2</v>
      </c>
      <c r="M22" s="93">
        <f>I22/$I$7</f>
        <v>2.5574725698549208E-2</v>
      </c>
      <c r="N22" s="246">
        <f>H22/B22</f>
        <v>1.9596076777051255</v>
      </c>
      <c r="O22" s="249">
        <f>I22/C22</f>
        <v>2.2410638658309336</v>
      </c>
      <c r="P22" s="84">
        <f>O22/N22-1</f>
        <v>0.14362884536940501</v>
      </c>
      <c r="U22" s="5"/>
    </row>
    <row r="23" spans="1:21">
      <c r="A23" s="32" t="s">
        <v>22</v>
      </c>
      <c r="B23" s="10">
        <f>VLOOKUP(A23,'T2019'!A:N,14,0)</f>
        <v>18950</v>
      </c>
      <c r="C23" s="10">
        <f>VLOOKUP(A23,'T24'!A:N,14,FALSE)</f>
        <v>11736</v>
      </c>
      <c r="D23" s="9">
        <f>C23-B23</f>
        <v>-7214</v>
      </c>
      <c r="E23" s="75">
        <f>C23/B23-1</f>
        <v>-0.38068601583113459</v>
      </c>
      <c r="F23" s="93">
        <f>B23/$B$7</f>
        <v>2.6773061919946425E-2</v>
      </c>
      <c r="G23" s="93">
        <f>C23/$C$7</f>
        <v>2.3071932687203884E-2</v>
      </c>
      <c r="H23" s="10">
        <f>VLOOKUP(A23,'N2019'!A:N,14,0)</f>
        <v>36302</v>
      </c>
      <c r="I23" s="10">
        <f>VLOOKUP(A23,'N23'!A:N,14,0)</f>
        <v>19774</v>
      </c>
      <c r="J23" s="9">
        <f>I23-H23</f>
        <v>-16528</v>
      </c>
      <c r="K23" s="75">
        <f>I23/H23-1</f>
        <v>-0.45529171946449232</v>
      </c>
      <c r="L23" s="93">
        <f>H23/$H$7</f>
        <v>2.3907100676276837E-2</v>
      </c>
      <c r="M23" s="93">
        <f>I23/$I$7</f>
        <v>1.911386446303999E-2</v>
      </c>
      <c r="N23" s="246">
        <f>H23/B23</f>
        <v>1.9156728232189975</v>
      </c>
      <c r="O23" s="249">
        <f>I23/C23</f>
        <v>1.6849011588275391</v>
      </c>
      <c r="P23" s="84">
        <f>O23/N23-1</f>
        <v>-0.12046507190287414</v>
      </c>
      <c r="U23" s="5"/>
    </row>
    <row r="24" spans="1:21">
      <c r="A24" s="32" t="s">
        <v>33</v>
      </c>
      <c r="B24" s="10">
        <f>VLOOKUP(A24,'T2019'!A:N,14,0)</f>
        <v>15351</v>
      </c>
      <c r="C24" s="10">
        <f>VLOOKUP(A24,'T24'!A:N,14,FALSE)</f>
        <v>11131</v>
      </c>
      <c r="D24" s="9">
        <f>C24-B24</f>
        <v>-4220</v>
      </c>
      <c r="E24" s="75">
        <f>C24/B24-1</f>
        <v>-0.27490065793759366</v>
      </c>
      <c r="F24" s="93">
        <f>B24/$B$7</f>
        <v>2.1688299394886416E-2</v>
      </c>
      <c r="G24" s="93">
        <f>C24/$C$7</f>
        <v>2.1882556470796389E-2</v>
      </c>
      <c r="H24" s="10">
        <f>VLOOKUP(A24,'N2019'!A:N,14,0)</f>
        <v>93714</v>
      </c>
      <c r="I24" s="10">
        <f>VLOOKUP(A24,'N23'!A:N,14,0)</f>
        <v>76312</v>
      </c>
      <c r="J24" s="9">
        <f>I24-H24</f>
        <v>-17402</v>
      </c>
      <c r="K24" s="75">
        <f>I24/H24-1</f>
        <v>-0.18569263930682711</v>
      </c>
      <c r="L24" s="93">
        <f>H24/$H$7</f>
        <v>6.1716435259120912E-2</v>
      </c>
      <c r="M24" s="93">
        <f>I24/$I$7</f>
        <v>7.3764398953348215E-2</v>
      </c>
      <c r="N24" s="246">
        <f>H24/B24</f>
        <v>6.1047488762947042</v>
      </c>
      <c r="O24" s="249">
        <f>I24/C24</f>
        <v>6.855808103494744</v>
      </c>
      <c r="P24" s="84">
        <f>O24/N24-1</f>
        <v>0.123028685113727</v>
      </c>
      <c r="U24" s="5"/>
    </row>
    <row r="25" spans="1:21">
      <c r="A25" s="32" t="s">
        <v>32</v>
      </c>
      <c r="B25" s="10">
        <f>VLOOKUP(A25,'T2019'!A:N,14,0)</f>
        <v>5475</v>
      </c>
      <c r="C25" s="10">
        <f>VLOOKUP(A25,'T24'!A:N,14,FALSE)</f>
        <v>10945</v>
      </c>
      <c r="D25" s="9">
        <f>C25-B25</f>
        <v>5470</v>
      </c>
      <c r="E25" s="75">
        <f>C25/B25-1</f>
        <v>0.99908675799086755</v>
      </c>
      <c r="F25" s="93">
        <f>B25/$B$7</f>
        <v>7.7352250138103791E-3</v>
      </c>
      <c r="G25" s="93">
        <f>C25/$C$7</f>
        <v>2.1516897005917392E-2</v>
      </c>
      <c r="H25" s="10">
        <f>VLOOKUP(A25,'N2019'!A:N,14,0)</f>
        <v>12170</v>
      </c>
      <c r="I25" s="10">
        <f>VLOOKUP(A25,'N23'!A:N,14,0)</f>
        <v>8748</v>
      </c>
      <c r="J25" s="9">
        <f>I25-H25</f>
        <v>-3422</v>
      </c>
      <c r="K25" s="75">
        <f>I25/H25-1</f>
        <v>-0.2811832374691865</v>
      </c>
      <c r="L25" s="93">
        <f>H25/$H$7</f>
        <v>8.0146938248660971E-3</v>
      </c>
      <c r="M25" s="93">
        <f>I25/$I$7</f>
        <v>8.4559566260075762E-3</v>
      </c>
      <c r="N25" s="246">
        <f>H25/B25</f>
        <v>2.2228310502283106</v>
      </c>
      <c r="O25" s="249">
        <f>I25/C25</f>
        <v>0.79926907263590685</v>
      </c>
      <c r="P25" s="84">
        <f>O25/N25-1</f>
        <v>-0.64042743034662375</v>
      </c>
      <c r="U25" s="5"/>
    </row>
    <row r="26" spans="1:21">
      <c r="A26" s="32" t="s">
        <v>26</v>
      </c>
      <c r="B26" s="10">
        <f>VLOOKUP(A26,'T2019'!A:N,14,0)</f>
        <v>11083</v>
      </c>
      <c r="C26" s="10">
        <f>VLOOKUP(A26,'T24'!A:N,14,FALSE)</f>
        <v>9580</v>
      </c>
      <c r="D26" s="9">
        <f>C26-B26</f>
        <v>-1503</v>
      </c>
      <c r="E26" s="75">
        <f>C26/B26-1</f>
        <v>-0.13561310114589908</v>
      </c>
      <c r="F26" s="93">
        <f>B26/$B$7</f>
        <v>1.5658355950330671E-2</v>
      </c>
      <c r="G26" s="93">
        <f>C26/$C$7</f>
        <v>1.8833428352369907E-2</v>
      </c>
      <c r="H26" s="10">
        <f>VLOOKUP(A26,'N2019'!A:N,14,0)</f>
        <v>21521</v>
      </c>
      <c r="I26" s="10">
        <f>VLOOKUP(A26,'N23'!A:N,14,0)</f>
        <v>17507</v>
      </c>
      <c r="J26" s="9">
        <f>I26-H26</f>
        <v>-4014</v>
      </c>
      <c r="K26" s="75">
        <f>I26/H26-1</f>
        <v>-0.18651549649179866</v>
      </c>
      <c r="L26" s="93">
        <f>H26/$H$7</f>
        <v>1.4172902695558201E-2</v>
      </c>
      <c r="M26" s="93">
        <f>I26/$I$7</f>
        <v>1.6922546027836608E-2</v>
      </c>
      <c r="N26" s="246">
        <f>H26/B26</f>
        <v>1.9418027609852928</v>
      </c>
      <c r="O26" s="249">
        <f>I26/C26</f>
        <v>1.8274530271398748</v>
      </c>
      <c r="P26" s="84">
        <f>O26/N26-1</f>
        <v>-5.8888439208622634E-2</v>
      </c>
      <c r="U26" s="5"/>
    </row>
    <row r="27" spans="1:21">
      <c r="A27" s="32" t="s">
        <v>28</v>
      </c>
      <c r="B27" s="10">
        <f>VLOOKUP(A27,'T2019'!A:N,14,0)</f>
        <v>11083</v>
      </c>
      <c r="C27" s="10">
        <f>VLOOKUP(A27,'T24'!A:N,14,FALSE)</f>
        <v>8674</v>
      </c>
      <c r="D27" s="9">
        <f>C27-B27</f>
        <v>-2409</v>
      </c>
      <c r="E27" s="75">
        <f>C27/B27-1</f>
        <v>-0.2173599205991158</v>
      </c>
      <c r="F27" s="93">
        <f>B27/$B$7</f>
        <v>1.5658355950330671E-2</v>
      </c>
      <c r="G27" s="93">
        <f>C27/$C$7</f>
        <v>1.7052312894410913E-2</v>
      </c>
      <c r="H27" s="10">
        <f>VLOOKUP(A27,'N2019'!A:N,14,0)</f>
        <v>24710</v>
      </c>
      <c r="I27" s="10">
        <f>VLOOKUP(A27,'N23'!A:N,14,0)</f>
        <v>21681</v>
      </c>
      <c r="J27" s="9">
        <f>I27-H27</f>
        <v>-3029</v>
      </c>
      <c r="K27" s="75">
        <f>I27/H27-1</f>
        <v>-0.12258195062727639</v>
      </c>
      <c r="L27" s="93">
        <f>H27/$H$7</f>
        <v>1.6273055415977098E-2</v>
      </c>
      <c r="M27" s="93">
        <f>I27/$I$7</f>
        <v>2.0957201144086678E-2</v>
      </c>
      <c r="N27" s="246">
        <f>H27/B27</f>
        <v>2.2295407380673105</v>
      </c>
      <c r="O27" s="249">
        <f>I27/C27</f>
        <v>2.4995388517408346</v>
      </c>
      <c r="P27" s="84">
        <f>O27/N27-1</f>
        <v>0.12110032755336575</v>
      </c>
      <c r="U27" s="5"/>
    </row>
    <row r="28" spans="1:21">
      <c r="A28" s="32" t="s">
        <v>27</v>
      </c>
      <c r="B28" s="10">
        <f>VLOOKUP(A28,'T2019'!A:N,14,0)</f>
        <v>7811</v>
      </c>
      <c r="C28" s="10">
        <f>VLOOKUP(A28,'T24'!A:N,14,FALSE)</f>
        <v>7307</v>
      </c>
      <c r="D28" s="9">
        <f>C28-B28</f>
        <v>-504</v>
      </c>
      <c r="E28" s="75">
        <f>C28/B28-1</f>
        <v>-6.452438868262711E-2</v>
      </c>
      <c r="F28" s="93">
        <f>B28/$B$7</f>
        <v>1.1035587686369475E-2</v>
      </c>
      <c r="G28" s="93">
        <f>C28/$C$7</f>
        <v>1.4364912418660428E-2</v>
      </c>
      <c r="H28" s="10">
        <f>VLOOKUP(A28,'N2019'!A:N,14,0)</f>
        <v>16611</v>
      </c>
      <c r="I28" s="10">
        <f>VLOOKUP(A28,'N23'!A:N,14,0)</f>
        <v>13780</v>
      </c>
      <c r="J28" s="9">
        <f>I28-H28</f>
        <v>-2831</v>
      </c>
      <c r="K28" s="75">
        <f>I28/H28-1</f>
        <v>-0.17042923364035878</v>
      </c>
      <c r="L28" s="93">
        <f>H28/$H$7</f>
        <v>1.0939365581335313E-2</v>
      </c>
      <c r="M28" s="93">
        <f>I28/$I$7</f>
        <v>1.3319968256331093E-2</v>
      </c>
      <c r="N28" s="246">
        <f>H28/B28</f>
        <v>2.1266163103315838</v>
      </c>
      <c r="O28" s="249">
        <f>I28/C28</f>
        <v>1.8858628712193786</v>
      </c>
      <c r="P28" s="84">
        <f>O28/N28-1</f>
        <v>-0.11320962692826653</v>
      </c>
      <c r="U28" s="5"/>
    </row>
    <row r="29" spans="1:21">
      <c r="A29" s="32" t="s">
        <v>35</v>
      </c>
      <c r="B29" s="10">
        <f>VLOOKUP(A29,'T2019'!A:N,14,0)</f>
        <v>5126</v>
      </c>
      <c r="C29" s="10">
        <f>VLOOKUP(A29,'T24'!A:N,14,FALSE)</f>
        <v>5550</v>
      </c>
      <c r="D29" s="9">
        <f>C29-B29</f>
        <v>424</v>
      </c>
      <c r="E29" s="75">
        <f>C29/B29-1</f>
        <v>8.2715567694108483E-2</v>
      </c>
      <c r="F29" s="93">
        <f>B29/$B$7</f>
        <v>7.2421485700076716E-3</v>
      </c>
      <c r="G29" s="93">
        <f>C29/$C$7</f>
        <v>1.0910806613324945E-2</v>
      </c>
      <c r="H29" s="10">
        <f>VLOOKUP(A29,'N2019'!A:N,14,0)</f>
        <v>8697</v>
      </c>
      <c r="I29" s="10">
        <f>VLOOKUP(A29,'N23'!A:N,14,0)</f>
        <v>7726</v>
      </c>
      <c r="J29" s="9">
        <f>I29-H29</f>
        <v>-971</v>
      </c>
      <c r="K29" s="75">
        <f>I29/H29-1</f>
        <v>-0.11164769460733581</v>
      </c>
      <c r="L29" s="93">
        <f>H29/$H$7</f>
        <v>5.7275096298159784E-3</v>
      </c>
      <c r="M29" s="93">
        <f>I29/$I$7</f>
        <v>7.468075090596083E-3</v>
      </c>
      <c r="N29" s="246">
        <f>H29/B29</f>
        <v>1.6966445571595785</v>
      </c>
      <c r="O29" s="249">
        <f>I29/C29</f>
        <v>1.3920720720720721</v>
      </c>
      <c r="P29" s="84">
        <f>O29/N29-1</f>
        <v>-0.17951460946976638</v>
      </c>
      <c r="U29" s="5"/>
    </row>
    <row r="30" spans="1:21">
      <c r="A30" s="32" t="s">
        <v>34</v>
      </c>
      <c r="B30" s="10">
        <f>VLOOKUP(A30,'T2019'!A:N,14,0)</f>
        <v>6606</v>
      </c>
      <c r="C30" s="10">
        <f>VLOOKUP(A30,'T24'!A:N,14,FALSE)</f>
        <v>4695</v>
      </c>
      <c r="D30" s="9">
        <f>C30-B30</f>
        <v>-1911</v>
      </c>
      <c r="E30" s="75">
        <f>C30/B30-1</f>
        <v>-0.28928247048138056</v>
      </c>
      <c r="F30" s="93">
        <f>B30/$B$7</f>
        <v>9.3331317700879202E-3</v>
      </c>
      <c r="G30" s="93">
        <f>C30/$C$7</f>
        <v>9.2299526215424543E-3</v>
      </c>
      <c r="H30" s="10">
        <f>VLOOKUP(A30,'N2019'!A:N,14,0)</f>
        <v>10598</v>
      </c>
      <c r="I30" s="10">
        <f>VLOOKUP(A30,'N23'!A:N,14,0)</f>
        <v>5982</v>
      </c>
      <c r="J30" s="9">
        <f>I30-H30</f>
        <v>-4616</v>
      </c>
      <c r="K30" s="75">
        <f>I30/H30-1</f>
        <v>-0.43555387809020574</v>
      </c>
      <c r="L30" s="93">
        <f>H30/$H$7</f>
        <v>6.9794350990904606E-3</v>
      </c>
      <c r="M30" s="93">
        <f>I30/$I$7</f>
        <v>5.7822968149036716E-3</v>
      </c>
      <c r="N30" s="246">
        <f>H30/B30</f>
        <v>1.6042991220102936</v>
      </c>
      <c r="O30" s="249">
        <f>I30/C30</f>
        <v>1.2741214057507988</v>
      </c>
      <c r="P30" s="84">
        <f>O30/N30-1</f>
        <v>-0.20580807639273657</v>
      </c>
      <c r="U30" s="5"/>
    </row>
    <row r="31" spans="1:21">
      <c r="A31" s="32" t="s">
        <v>36</v>
      </c>
      <c r="B31" s="10">
        <f>VLOOKUP(A31,'T2019'!A:N,14,0)</f>
        <v>6292</v>
      </c>
      <c r="C31" s="10">
        <f>VLOOKUP(A31,'T24'!A:N,14,FALSE)</f>
        <v>4311</v>
      </c>
      <c r="D31" s="9">
        <f>C31-B31</f>
        <v>-1981</v>
      </c>
      <c r="E31" s="75">
        <f>C31/B31-1</f>
        <v>-0.3148442466624285</v>
      </c>
      <c r="F31" s="93">
        <f>B31/$B$7</f>
        <v>8.8895042533141382E-3</v>
      </c>
      <c r="G31" s="93">
        <f>C31/$C$7</f>
        <v>8.4750427585664583E-3</v>
      </c>
      <c r="H31" s="10">
        <f>VLOOKUP(A31,'N2019'!A:N,14,0)</f>
        <v>10121</v>
      </c>
      <c r="I31" s="10">
        <f>VLOOKUP(A31,'N23'!A:N,14,0)</f>
        <v>9097</v>
      </c>
      <c r="J31" s="9">
        <f>I31-H31</f>
        <v>-1024</v>
      </c>
      <c r="K31" s="75">
        <f>I31/H31-1</f>
        <v>-0.10117577314494619</v>
      </c>
      <c r="L31" s="93">
        <f>H31/$H$7</f>
        <v>6.6653012490936548E-3</v>
      </c>
      <c r="M31" s="93">
        <f>I31/$I$7</f>
        <v>8.7933056043428114E-3</v>
      </c>
      <c r="N31" s="246">
        <f>H31/B31</f>
        <v>1.6085505403687221</v>
      </c>
      <c r="O31" s="249">
        <f>I31/C31</f>
        <v>2.1101832521456738</v>
      </c>
      <c r="P31" s="84">
        <f>O31/N31-1</f>
        <v>0.31185387041800028</v>
      </c>
      <c r="U31" s="5"/>
    </row>
    <row r="32" spans="1:21">
      <c r="A32" s="32" t="s">
        <v>31</v>
      </c>
      <c r="B32" s="10">
        <f>VLOOKUP(A32,'T2019'!A:N,14,0)</f>
        <v>3979</v>
      </c>
      <c r="C32" s="10">
        <f>VLOOKUP(A32,'T24'!A:N,14,FALSE)</f>
        <v>4298</v>
      </c>
      <c r="D32" s="9">
        <f>C32-B32</f>
        <v>319</v>
      </c>
      <c r="E32" s="75">
        <f>C32/B32-1</f>
        <v>8.0170897210354308E-2</v>
      </c>
      <c r="F32" s="93">
        <f>B32/$B$7</f>
        <v>5.6216365899454789E-3</v>
      </c>
      <c r="G32" s="93">
        <f>C32/$C$7</f>
        <v>8.4494859142469573E-3</v>
      </c>
      <c r="H32" s="10">
        <f>VLOOKUP(A32,'N2019'!A:N,14,0)</f>
        <v>8213</v>
      </c>
      <c r="I32" s="10">
        <f>VLOOKUP(A32,'N23'!A:N,14,0)</f>
        <v>9402</v>
      </c>
      <c r="J32" s="9">
        <f>I32-H32</f>
        <v>1189</v>
      </c>
      <c r="K32" s="75">
        <f>I32/H32-1</f>
        <v>0.14477048581517105</v>
      </c>
      <c r="L32" s="93">
        <f>H32/$H$7</f>
        <v>5.4087658491064304E-3</v>
      </c>
      <c r="M32" s="93">
        <f>I32/$I$7</f>
        <v>9.0881234793922308E-3</v>
      </c>
      <c r="N32" s="246">
        <f>H32/B32</f>
        <v>2.0640864538828851</v>
      </c>
      <c r="O32" s="249">
        <f>I32/C32</f>
        <v>2.1875290832945558</v>
      </c>
      <c r="P32" s="84">
        <f>O32/N32-1</f>
        <v>5.9804970464998997E-2</v>
      </c>
      <c r="U32" s="5"/>
    </row>
    <row r="33" spans="1:21">
      <c r="A33" s="32" t="s">
        <v>37</v>
      </c>
      <c r="B33" s="10">
        <f>VLOOKUP(A33,'T2019'!A:N,14,0)</f>
        <v>2762</v>
      </c>
      <c r="C33" s="10">
        <f>VLOOKUP(A33,'T24'!A:N,14,FALSE)</f>
        <v>3990</v>
      </c>
      <c r="D33" s="9">
        <f>C33-B33</f>
        <v>1228</v>
      </c>
      <c r="E33" s="75">
        <f>C33/B33-1</f>
        <v>0.44460535843591598</v>
      </c>
      <c r="F33" s="93">
        <f>B33/$B$7</f>
        <v>3.9022267558254369E-3</v>
      </c>
      <c r="G33" s="93">
        <f>C33/$C$7</f>
        <v>7.8439852949849613E-3</v>
      </c>
      <c r="H33" s="10">
        <f>VLOOKUP(A33,'N2019'!A:N,14,0)</f>
        <v>5911</v>
      </c>
      <c r="I33" s="10">
        <f>VLOOKUP(A33,'N23'!A:N,14,0)</f>
        <v>8132</v>
      </c>
      <c r="J33" s="9">
        <f>I33-H33</f>
        <v>2221</v>
      </c>
      <c r="K33" s="75">
        <f>I33/H33-1</f>
        <v>0.37574014549145662</v>
      </c>
      <c r="L33" s="93">
        <f>H33/$H$7</f>
        <v>3.892757206144906E-3</v>
      </c>
      <c r="M33" s="93">
        <f>I33/$I$7</f>
        <v>7.8605211800061286E-3</v>
      </c>
      <c r="N33" s="246">
        <f>H33/B33</f>
        <v>2.1401158580738597</v>
      </c>
      <c r="O33" s="249">
        <f>I33/C33</f>
        <v>2.038095238095238</v>
      </c>
      <c r="P33" s="84">
        <f>O33/N33-1</f>
        <v>-4.7670606053282549E-2</v>
      </c>
    </row>
    <row r="34" spans="1:21">
      <c r="A34" s="32" t="s">
        <v>24</v>
      </c>
      <c r="B34" s="10">
        <f>VLOOKUP(A34,'T2019'!A:N,14,0)</f>
        <v>61368</v>
      </c>
      <c r="C34" s="10">
        <f>VLOOKUP(A34,'T24'!A:N,14,FALSE)</f>
        <v>2797</v>
      </c>
      <c r="D34" s="9">
        <f>C34-B34</f>
        <v>-58571</v>
      </c>
      <c r="E34" s="75">
        <f>C34/B34-1</f>
        <v>-0.9544225003259027</v>
      </c>
      <c r="F34" s="93">
        <f>B34/$B$7</f>
        <v>8.6702335826030194E-2</v>
      </c>
      <c r="G34" s="93">
        <f>C34/$C$7</f>
        <v>5.4986533508954724E-3</v>
      </c>
      <c r="H34" s="10">
        <f>VLOOKUP(A34,'N2019'!A:N,14,0)</f>
        <v>151755</v>
      </c>
      <c r="I34" s="10">
        <f>VLOOKUP(A34,'N23'!A:N,14,0)</f>
        <v>7492</v>
      </c>
      <c r="J34" s="9">
        <f>I34-H34</f>
        <v>-144263</v>
      </c>
      <c r="K34" s="75">
        <f>I34/H34-1</f>
        <v>-0.95063095120424368</v>
      </c>
      <c r="L34" s="93">
        <f>H34/$H$7</f>
        <v>9.9940005044581323E-2</v>
      </c>
      <c r="M34" s="93">
        <f>I34/$I$7</f>
        <v>7.2418869503942341E-3</v>
      </c>
      <c r="N34" s="246">
        <f>H34/B34</f>
        <v>2.4728685960109504</v>
      </c>
      <c r="O34" s="249">
        <f>I34/C34</f>
        <v>2.6785841973543083</v>
      </c>
      <c r="P34" s="84">
        <f>O34/N34-1</f>
        <v>8.3189054879504454E-2</v>
      </c>
      <c r="U34" s="5"/>
    </row>
    <row r="35" spans="1:21">
      <c r="A35" s="32" t="s">
        <v>39</v>
      </c>
      <c r="B35" s="10">
        <f>VLOOKUP(A35,'T2019'!A:N,14,0)</f>
        <v>2833</v>
      </c>
      <c r="C35" s="10">
        <f>VLOOKUP(A35,'T24'!A:N,14,FALSE)</f>
        <v>2554</v>
      </c>
      <c r="D35" s="9">
        <f>C35-B35</f>
        <v>-279</v>
      </c>
      <c r="E35" s="75">
        <f>C35/B35-1</f>
        <v>-9.8482174373455744E-2</v>
      </c>
      <c r="F35" s="93">
        <f>B35/$B$7</f>
        <v>4.002537436369827E-3</v>
      </c>
      <c r="G35" s="93">
        <f>C35/$C$7</f>
        <v>5.0209369532309752E-3</v>
      </c>
      <c r="H35" s="10">
        <f>VLOOKUP(A35,'N2019'!A:N,14,0)</f>
        <v>7973</v>
      </c>
      <c r="I35" s="10">
        <f>VLOOKUP(A35,'N23'!A:N,14,0)</f>
        <v>7045</v>
      </c>
      <c r="J35" s="9">
        <f>I35-H35</f>
        <v>-928</v>
      </c>
      <c r="K35" s="75">
        <f>I35/H35-1</f>
        <v>-0.11639282578703125</v>
      </c>
      <c r="L35" s="93">
        <f>H35/$H$7</f>
        <v>5.2507110818124404E-3</v>
      </c>
      <c r="M35" s="93">
        <f>I35/$I$7</f>
        <v>6.8098096056496771E-3</v>
      </c>
      <c r="N35" s="246">
        <f>H35/B35</f>
        <v>2.814331097776209</v>
      </c>
      <c r="O35" s="249">
        <f>I35/C35</f>
        <v>2.7584181675802664</v>
      </c>
      <c r="P35" s="84">
        <f>O35/N35-1</f>
        <v>-1.9867218267290321E-2</v>
      </c>
      <c r="U35" s="5"/>
    </row>
    <row r="36" spans="1:21">
      <c r="A36" s="32" t="s">
        <v>41</v>
      </c>
      <c r="B36" s="10">
        <f>VLOOKUP(A36,'T2019'!A:N,14,0)</f>
        <v>2189</v>
      </c>
      <c r="C36" s="10">
        <f>VLOOKUP(A36,'T24'!A:N,14,FALSE)</f>
        <v>2391</v>
      </c>
      <c r="D36" s="9">
        <f>C36-B36</f>
        <v>202</v>
      </c>
      <c r="E36" s="75">
        <f>C36/B36-1</f>
        <v>9.2279579716765703E-2</v>
      </c>
      <c r="F36" s="93">
        <f>B36/$B$7</f>
        <v>3.092677179037611E-3</v>
      </c>
      <c r="G36" s="93">
        <f>C36/$C$7</f>
        <v>4.7004934436864765E-3</v>
      </c>
      <c r="H36" s="10">
        <f>VLOOKUP(A36,'N2019'!A:N,14,0)</f>
        <v>4329</v>
      </c>
      <c r="I36" s="10">
        <f>VLOOKUP(A36,'N23'!A:N,14,0)</f>
        <v>6933</v>
      </c>
      <c r="J36" s="9">
        <f>I36-H36</f>
        <v>2604</v>
      </c>
      <c r="K36" s="75">
        <f>I36/H36-1</f>
        <v>0.60152460152460163</v>
      </c>
      <c r="L36" s="93">
        <f>H36/$H$7</f>
        <v>2.8509128650653524E-3</v>
      </c>
      <c r="M36" s="93">
        <f>I36/$I$7</f>
        <v>6.701548615467596E-3</v>
      </c>
      <c r="N36" s="246">
        <f>H36/B36</f>
        <v>1.977615349474646</v>
      </c>
      <c r="O36" s="249">
        <f>I36/C36</f>
        <v>2.8996235884567128</v>
      </c>
      <c r="P36" s="84">
        <f>O36/N36-1</f>
        <v>0.4662222303376633</v>
      </c>
    </row>
    <row r="37" spans="1:21">
      <c r="A37" s="32" t="s">
        <v>48</v>
      </c>
      <c r="B37" s="10">
        <f>VLOOKUP(A37,'T2019'!A:N,14,0)</f>
        <v>8123</v>
      </c>
      <c r="C37" s="10">
        <f>VLOOKUP(A37,'T24'!A:N,14,FALSE)</f>
        <v>2283</v>
      </c>
      <c r="D37" s="9">
        <f>C37-B37</f>
        <v>-5840</v>
      </c>
      <c r="E37" s="75">
        <f>C37/B37-1</f>
        <v>-0.71894620214206573</v>
      </c>
      <c r="F37" s="93">
        <f>B37/$B$7</f>
        <v>1.1476389550170175E-2</v>
      </c>
      <c r="G37" s="93">
        <f>C37/$C$7</f>
        <v>4.4881750447244772E-3</v>
      </c>
      <c r="H37" s="10">
        <f>VLOOKUP(A37,'N2019'!A:N,14,0)</f>
        <v>13063</v>
      </c>
      <c r="I37" s="10">
        <f>VLOOKUP(A37,'N23'!A:N,14,0)</f>
        <v>3107</v>
      </c>
      <c r="J37" s="9">
        <f>I37-H37</f>
        <v>-9956</v>
      </c>
      <c r="K37" s="75">
        <f>I37/H37-1</f>
        <v>-0.76215264487483736</v>
      </c>
      <c r="L37" s="93">
        <f>H37/$H$7</f>
        <v>8.6027892715058209E-3</v>
      </c>
      <c r="M37" s="93">
        <f>I37/$I$7</f>
        <v>3.0032758615689916E-3</v>
      </c>
      <c r="N37" s="246">
        <f>H37/B37</f>
        <v>1.6081496983872954</v>
      </c>
      <c r="O37" s="249">
        <f>I37/C37</f>
        <v>1.360928602715725</v>
      </c>
      <c r="P37" s="84">
        <f>O37/N37-1</f>
        <v>-0.15373015081835462</v>
      </c>
    </row>
    <row r="38" spans="1:21">
      <c r="A38" s="32" t="s">
        <v>45</v>
      </c>
      <c r="B38" s="10">
        <f>VLOOKUP(A38,'T2019'!A:N,14,0)</f>
        <v>2474</v>
      </c>
      <c r="C38" s="10">
        <f>VLOOKUP(A38,'T24'!A:N,14,FALSE)</f>
        <v>2135</v>
      </c>
      <c r="D38" s="9">
        <f>C38-B38</f>
        <v>-339</v>
      </c>
      <c r="E38" s="75">
        <f>C38/B38-1</f>
        <v>-0.13702506063055775</v>
      </c>
      <c r="F38" s="93">
        <f>B38/$B$7</f>
        <v>3.4953327277017126E-3</v>
      </c>
      <c r="G38" s="93">
        <f>C38/$C$7</f>
        <v>4.1972202017024791E-3</v>
      </c>
      <c r="H38" s="10">
        <f>VLOOKUP(A38,'N2019'!A:N,14,0)</f>
        <v>5300</v>
      </c>
      <c r="I38" s="10">
        <f>VLOOKUP(A38,'N23'!A:N,14,0)</f>
        <v>4113</v>
      </c>
      <c r="J38" s="9">
        <f>I38-H38</f>
        <v>-1187</v>
      </c>
      <c r="K38" s="75">
        <f>I38/H38-1</f>
        <v>-0.22396226415094345</v>
      </c>
      <c r="L38" s="93">
        <f>H38/$H$7</f>
        <v>3.4903761110756221E-3</v>
      </c>
      <c r="M38" s="93">
        <f>I38/$I$7</f>
        <v>3.975691541240188E-3</v>
      </c>
      <c r="N38" s="246">
        <f>H38/B38</f>
        <v>2.1422797089733225</v>
      </c>
      <c r="O38" s="249">
        <f>I38/C38</f>
        <v>1.926463700234192</v>
      </c>
      <c r="P38" s="84">
        <f>O38/N38-1</f>
        <v>-0.10074128407936023</v>
      </c>
    </row>
    <row r="39" spans="1:21">
      <c r="A39" s="32" t="s">
        <v>43</v>
      </c>
      <c r="B39" s="10">
        <f>VLOOKUP(A39,'T2019'!A:N,14,0)</f>
        <v>2912</v>
      </c>
      <c r="C39" s="10">
        <f>VLOOKUP(A39,'T24'!A:N,14,FALSE)</f>
        <v>2075</v>
      </c>
      <c r="D39" s="9">
        <f>C39-B39</f>
        <v>-837</v>
      </c>
      <c r="E39" s="75">
        <f>C39/B39-1</f>
        <v>-0.28743131868131866</v>
      </c>
      <c r="F39" s="93">
        <f>B39/$B$7</f>
        <v>4.1141507288065433E-3</v>
      </c>
      <c r="G39" s="93">
        <f>C39/$C$7</f>
        <v>4.07926553561248E-3</v>
      </c>
      <c r="H39" s="10">
        <f>VLOOKUP(A39,'N2019'!A:N,14,0)</f>
        <v>10618</v>
      </c>
      <c r="I39" s="10">
        <f>VLOOKUP(A39,'N23'!A:N,14,0)</f>
        <v>2900</v>
      </c>
      <c r="J39" s="9">
        <f>I39-H39</f>
        <v>-7718</v>
      </c>
      <c r="K39" s="75">
        <f>I39/H39-1</f>
        <v>-0.72687888491241281</v>
      </c>
      <c r="L39" s="93">
        <f>H39/$H$7</f>
        <v>6.9926063296982931E-3</v>
      </c>
      <c r="M39" s="93">
        <f>I39/$I$7</f>
        <v>2.8031863529288949E-3</v>
      </c>
      <c r="N39" s="246">
        <f>H39/B39</f>
        <v>3.6462912087912089</v>
      </c>
      <c r="O39" s="249">
        <f>I39/C39</f>
        <v>1.3975903614457832</v>
      </c>
      <c r="P39" s="84">
        <f>O39/N39-1</f>
        <v>-0.61670906644093804</v>
      </c>
    </row>
    <row r="40" spans="1:21">
      <c r="A40" s="32" t="s">
        <v>53</v>
      </c>
      <c r="B40" s="10">
        <f>VLOOKUP(A40,'T2019'!A:N,14,0)</f>
        <v>9755</v>
      </c>
      <c r="C40" s="10">
        <f>VLOOKUP(A40,'T24'!A:N,14,FALSE)</f>
        <v>1954</v>
      </c>
      <c r="D40" s="9">
        <f>C40-B40</f>
        <v>-7801</v>
      </c>
      <c r="E40" s="75">
        <f>C40/B40-1</f>
        <v>-0.79969246540235783</v>
      </c>
      <c r="F40" s="93">
        <f>B40/$B$7</f>
        <v>1.3782122376204612E-2</v>
      </c>
      <c r="G40" s="93">
        <f>C40/$C$7</f>
        <v>3.8413902923309807E-3</v>
      </c>
      <c r="H40" s="10">
        <f>VLOOKUP(A40,'N2019'!A:N,14,0)</f>
        <v>17589</v>
      </c>
      <c r="I40" s="10">
        <f>VLOOKUP(A40,'N23'!A:N,14,0)</f>
        <v>3708</v>
      </c>
      <c r="J40" s="9">
        <f>I40-H40</f>
        <v>-13881</v>
      </c>
      <c r="K40" s="75">
        <f>I40/H40-1</f>
        <v>-0.78918642333276479</v>
      </c>
      <c r="L40" s="93">
        <f>H40/$H$7</f>
        <v>1.1583438758058324E-2</v>
      </c>
      <c r="M40" s="93">
        <f>I40/$I$7</f>
        <v>3.584212067813911E-3</v>
      </c>
      <c r="N40" s="246">
        <f>H40/B40</f>
        <v>1.8030753459764224</v>
      </c>
      <c r="O40" s="249">
        <f>I40/C40</f>
        <v>1.8976458546571136</v>
      </c>
      <c r="P40" s="84">
        <f>O40/N40-1</f>
        <v>5.2449560076192059E-2</v>
      </c>
    </row>
    <row r="41" spans="1:21">
      <c r="A41" s="32" t="s">
        <v>56</v>
      </c>
      <c r="B41" s="10">
        <f>VLOOKUP(A41,'T2019'!A:N,14,0)</f>
        <v>5854</v>
      </c>
      <c r="C41" s="10">
        <f>VLOOKUP(A41,'T24'!A:N,14,FALSE)</f>
        <v>1936</v>
      </c>
      <c r="D41" s="9">
        <f>C41-B41</f>
        <v>-3918</v>
      </c>
      <c r="E41" s="75">
        <f>C41/B41-1</f>
        <v>-0.66928595831909798</v>
      </c>
      <c r="F41" s="93">
        <f>B41/$B$7</f>
        <v>8.2706862522093066E-3</v>
      </c>
      <c r="G41" s="93">
        <f>C41/$C$7</f>
        <v>3.806003892503981E-3</v>
      </c>
      <c r="H41" s="10">
        <f>VLOOKUP(A41,'N2019'!A:N,14,0)</f>
        <v>7035</v>
      </c>
      <c r="I41" s="10">
        <f>VLOOKUP(A41,'N23'!A:N,14,0)</f>
        <v>4806</v>
      </c>
      <c r="J41" s="9">
        <f>I41-H41</f>
        <v>-2229</v>
      </c>
      <c r="K41" s="75">
        <f>I41/H41-1</f>
        <v>-0.31684434968017061</v>
      </c>
      <c r="L41" s="93">
        <f>H41/$H$7</f>
        <v>4.6329803663050948E-3</v>
      </c>
      <c r="M41" s="93">
        <f>I41/$I$7</f>
        <v>4.6455564179918168E-3</v>
      </c>
      <c r="N41" s="246">
        <f>H41/B41</f>
        <v>1.2017423983600957</v>
      </c>
      <c r="O41" s="249">
        <f>I41/C41</f>
        <v>2.4824380165289255</v>
      </c>
      <c r="P41" s="84">
        <f>O41/N41-1</f>
        <v>1.0656989550476661</v>
      </c>
    </row>
    <row r="42" spans="1:21" ht="15" customHeight="1">
      <c r="A42" s="32" t="s">
        <v>51</v>
      </c>
      <c r="B42" s="10">
        <f>VLOOKUP(A42,'T2019'!A:N,14,0)</f>
        <v>3165</v>
      </c>
      <c r="C42" s="10">
        <f>VLOOKUP(A42,'T24'!A:N,14,FALSE)</f>
        <v>1924</v>
      </c>
      <c r="D42" s="9">
        <f>C42-B42</f>
        <v>-1241</v>
      </c>
      <c r="E42" s="75">
        <f>C42/B42-1</f>
        <v>-0.39210110584518165</v>
      </c>
      <c r="F42" s="93">
        <f>B42/$B$7</f>
        <v>4.4715958299013422E-3</v>
      </c>
      <c r="G42" s="93">
        <f>C42/$C$7</f>
        <v>3.7824129592859811E-3</v>
      </c>
      <c r="H42" s="10">
        <f>VLOOKUP(A42,'N2019'!A:N,14,0)</f>
        <v>6047</v>
      </c>
      <c r="I42" s="10">
        <f>VLOOKUP(A42,'N23'!A:N,14,0)</f>
        <v>3321</v>
      </c>
      <c r="J42" s="9">
        <f>I42-H42</f>
        <v>-2726</v>
      </c>
      <c r="K42" s="75">
        <f>I42/H42-1</f>
        <v>-0.45080205060360512</v>
      </c>
      <c r="L42" s="93">
        <f>H42/$H$7</f>
        <v>3.9823215742781672E-3</v>
      </c>
      <c r="M42" s="93">
        <f>I42/$I$7</f>
        <v>3.2101316820954688E-3</v>
      </c>
      <c r="N42" s="246">
        <f>H42/B42</f>
        <v>1.9105845181674566</v>
      </c>
      <c r="O42" s="249">
        <f>I42/C42</f>
        <v>1.7260914760914761</v>
      </c>
      <c r="P42" s="84">
        <f>O42/N42-1</f>
        <v>-9.6563664324537446E-2</v>
      </c>
      <c r="U42" s="5"/>
    </row>
    <row r="43" spans="1:21" ht="15" customHeight="1">
      <c r="A43" s="32" t="s">
        <v>44</v>
      </c>
      <c r="B43" s="10">
        <f>VLOOKUP(A43,'T2019'!A:N,14,0)</f>
        <v>1430</v>
      </c>
      <c r="C43" s="10">
        <f>VLOOKUP(A43,'T24'!A:N,14,FALSE)</f>
        <v>1850</v>
      </c>
      <c r="D43" s="9">
        <f>C43-B43</f>
        <v>420</v>
      </c>
      <c r="E43" s="75">
        <f>C43/B43-1</f>
        <v>0.29370629370629375</v>
      </c>
      <c r="F43" s="93">
        <f>B43/$B$7</f>
        <v>2.0203418757532132E-3</v>
      </c>
      <c r="G43" s="93">
        <f>C43/$C$7</f>
        <v>3.6369355377749817E-3</v>
      </c>
      <c r="H43" s="10">
        <f>VLOOKUP(A43,'N2019'!A:N,14,0)</f>
        <v>2338</v>
      </c>
      <c r="I43" s="10">
        <f>VLOOKUP(A43,'N23'!A:N,14,0)</f>
        <v>3636</v>
      </c>
      <c r="J43" s="9">
        <f>I43-H43</f>
        <v>1298</v>
      </c>
      <c r="K43" s="75">
        <f>I43/H43-1</f>
        <v>0.5551753635585972</v>
      </c>
      <c r="L43" s="93">
        <f>H43/$H$7</f>
        <v>1.5397168580556235E-3</v>
      </c>
      <c r="M43" s="93">
        <f>I43/$I$7</f>
        <v>3.5146157169825727E-3</v>
      </c>
      <c r="N43" s="246">
        <f>H43/B43</f>
        <v>1.6349650349650349</v>
      </c>
      <c r="O43" s="249">
        <f>I43/C43</f>
        <v>1.9654054054054053</v>
      </c>
      <c r="P43" s="84">
        <f>O43/N43-1</f>
        <v>0.20210852426421289</v>
      </c>
    </row>
    <row r="44" spans="1:21">
      <c r="A44" s="32" t="s">
        <v>38</v>
      </c>
      <c r="B44" s="10">
        <f>VLOOKUP(A44,'T2019'!A:N,14,0)</f>
        <v>2190</v>
      </c>
      <c r="C44" s="10">
        <f>VLOOKUP(A44,'T24'!A:N,14,FALSE)</f>
        <v>1816</v>
      </c>
      <c r="D44" s="9">
        <f>C44-B44</f>
        <v>-374</v>
      </c>
      <c r="E44" s="75">
        <f>C44/B44-1</f>
        <v>-0.17077625570776256</v>
      </c>
      <c r="F44" s="93">
        <f>B44/$B$7</f>
        <v>3.0940900055241517E-3</v>
      </c>
      <c r="G44" s="93">
        <f>C44/$C$7</f>
        <v>3.5700945603239823E-3</v>
      </c>
      <c r="H44" s="10">
        <f>VLOOKUP(A44,'N2019'!A:N,14,0)</f>
        <v>4136</v>
      </c>
      <c r="I44" s="10">
        <f>VLOOKUP(A44,'N23'!A:N,14,0)</f>
        <v>4160</v>
      </c>
      <c r="J44" s="9">
        <f>I44-H44</f>
        <v>24</v>
      </c>
      <c r="K44" s="75">
        <f>I44/H44-1</f>
        <v>5.8027079303675233E-3</v>
      </c>
      <c r="L44" s="93">
        <f>H44/$H$7</f>
        <v>2.7238104896997683E-3</v>
      </c>
      <c r="M44" s="93">
        <f>I44/$I$7</f>
        <v>4.0211224924773109E-3</v>
      </c>
      <c r="N44" s="246">
        <f>H44/B44</f>
        <v>1.8885844748858447</v>
      </c>
      <c r="O44" s="249">
        <f>I44/C44</f>
        <v>2.2907488986784141</v>
      </c>
      <c r="P44" s="84">
        <f>O44/N44-1</f>
        <v>0.21294489557681984</v>
      </c>
    </row>
    <row r="45" spans="1:21">
      <c r="A45" s="32" t="s">
        <v>40</v>
      </c>
      <c r="B45" s="10">
        <f>VLOOKUP(A45,'T2019'!A:N,14,0)</f>
        <v>1692</v>
      </c>
      <c r="C45" s="10">
        <f>VLOOKUP(A45,'T24'!A:N,14,FALSE)</f>
        <v>1158</v>
      </c>
      <c r="D45" s="9">
        <f>C45-B45</f>
        <v>-534</v>
      </c>
      <c r="E45" s="75">
        <f>C45/B45-1</f>
        <v>-0.31560283687943258</v>
      </c>
      <c r="F45" s="93">
        <f>B45/$B$7</f>
        <v>2.3905024152268786E-3</v>
      </c>
      <c r="G45" s="93">
        <f>C45/$C$7</f>
        <v>2.2765250555369888E-3</v>
      </c>
      <c r="H45" s="10">
        <f>VLOOKUP(A45,'N2019'!A:N,14,0)</f>
        <v>2629</v>
      </c>
      <c r="I45" s="10">
        <f>VLOOKUP(A45,'N23'!A:N,14,0)</f>
        <v>7304</v>
      </c>
      <c r="J45" s="9">
        <f>I45-H45</f>
        <v>4675</v>
      </c>
      <c r="K45" s="75">
        <f>I45/H45-1</f>
        <v>1.7782426778242679</v>
      </c>
      <c r="L45" s="93">
        <f>H45/$H$7</f>
        <v>1.7313582633995868E-3</v>
      </c>
      <c r="M45" s="93">
        <f>I45/$I$7</f>
        <v>7.06016314544574E-3</v>
      </c>
      <c r="N45" s="246">
        <f>H45/B45</f>
        <v>1.5537825059101655</v>
      </c>
      <c r="O45" s="249">
        <f>I45/C45</f>
        <v>6.3074265975820376</v>
      </c>
      <c r="P45" s="84">
        <f>O45/N45-1</f>
        <v>3.0594012183753545</v>
      </c>
    </row>
    <row r="46" spans="1:21">
      <c r="A46" s="32" t="s">
        <v>47</v>
      </c>
      <c r="B46" s="10">
        <f>VLOOKUP(A46,'T2019'!A:N,14,0)</f>
        <v>527</v>
      </c>
      <c r="C46" s="10">
        <f>VLOOKUP(A46,'T24'!A:N,14,FALSE)</f>
        <v>1085</v>
      </c>
      <c r="D46" s="9">
        <f>C46-B46</f>
        <v>558</v>
      </c>
      <c r="E46" s="75">
        <f>C46/B46-1</f>
        <v>1.0588235294117645</v>
      </c>
      <c r="F46" s="93">
        <f>B46/$B$7</f>
        <v>7.4455955840695338E-4</v>
      </c>
      <c r="G46" s="93">
        <f>C46/$C$7</f>
        <v>2.1330135451274892E-3</v>
      </c>
      <c r="H46" s="10">
        <f>VLOOKUP(A46,'N2019'!A:N,14,0)</f>
        <v>1153</v>
      </c>
      <c r="I46" s="10">
        <f>VLOOKUP(A46,'N23'!A:N,14,0)</f>
        <v>2087</v>
      </c>
      <c r="J46" s="9">
        <f>I46-H46</f>
        <v>934</v>
      </c>
      <c r="K46" s="75">
        <f>I46/H46-1</f>
        <v>0.81006071118820477</v>
      </c>
      <c r="L46" s="93">
        <f>H46/$H$7</f>
        <v>7.5932144454154569E-4</v>
      </c>
      <c r="M46" s="93">
        <f>I46/$I$7</f>
        <v>2.0173275581250355E-3</v>
      </c>
      <c r="N46" s="246">
        <f>H46/B46</f>
        <v>2.187855787476281</v>
      </c>
      <c r="O46" s="249">
        <f>I46/C46</f>
        <v>1.9235023041474655</v>
      </c>
      <c r="P46" s="84">
        <f>O46/N46-1</f>
        <v>-0.12082765456572919</v>
      </c>
    </row>
    <row r="47" spans="1:21">
      <c r="A47" s="32" t="s">
        <v>42</v>
      </c>
      <c r="B47" s="10">
        <f>VLOOKUP(A47,'T2019'!A:N,14,0)</f>
        <v>972</v>
      </c>
      <c r="C47" s="10">
        <f>VLOOKUP(A47,'T24'!A:N,14,FALSE)</f>
        <v>1015</v>
      </c>
      <c r="D47" s="9">
        <f>C47-B47</f>
        <v>43</v>
      </c>
      <c r="E47" s="75">
        <f>C47/B47-1</f>
        <v>4.4238683127572065E-2</v>
      </c>
      <c r="F47" s="93">
        <f>B47/$B$7</f>
        <v>1.3732673449175687E-3</v>
      </c>
      <c r="G47" s="93">
        <f>C47/$C$7</f>
        <v>1.9953997680224899E-3</v>
      </c>
      <c r="H47" s="10">
        <f>VLOOKUP(A47,'N2019'!A:N,14,0)</f>
        <v>1515</v>
      </c>
      <c r="I47" s="10">
        <f>VLOOKUP(A47,'N23'!A:N,14,0)</f>
        <v>1573</v>
      </c>
      <c r="J47" s="9">
        <f>I47-H47</f>
        <v>58</v>
      </c>
      <c r="K47" s="75">
        <f>I47/H47-1</f>
        <v>3.8283828382838392E-2</v>
      </c>
      <c r="L47" s="93">
        <f>H47/$H$7</f>
        <v>9.9772071854331459E-4</v>
      </c>
      <c r="M47" s="93">
        <f>I47/$I$7</f>
        <v>1.5204869424679834E-3</v>
      </c>
      <c r="N47" s="246">
        <f>H47/B47</f>
        <v>1.558641975308642</v>
      </c>
      <c r="O47" s="249">
        <f>I47/C47</f>
        <v>1.5497536945812809</v>
      </c>
      <c r="P47" s="84">
        <f>O47/N47-1</f>
        <v>-5.7025801102277285E-3</v>
      </c>
    </row>
    <row r="48" spans="1:21">
      <c r="A48" s="32" t="s">
        <v>46</v>
      </c>
      <c r="B48" s="10">
        <f>VLOOKUP(A48,'T2019'!A:N,14,0)</f>
        <v>596</v>
      </c>
      <c r="C48" s="10">
        <f>VLOOKUP(A48,'T24'!A:N,14,FALSE)</f>
        <v>770</v>
      </c>
      <c r="D48" s="9">
        <f>C48-B48</f>
        <v>174</v>
      </c>
      <c r="E48" s="75">
        <f>C48/B48-1</f>
        <v>0.29194630872483218</v>
      </c>
      <c r="F48" s="93">
        <f>B48/$B$7</f>
        <v>8.4204458597826224E-4</v>
      </c>
      <c r="G48" s="93">
        <f>C48/$C$7</f>
        <v>1.5137515481549923E-3</v>
      </c>
      <c r="H48" s="10">
        <f>VLOOKUP(A48,'N2019'!A:N,14,0)</f>
        <v>1269</v>
      </c>
      <c r="I48" s="10">
        <f>VLOOKUP(A48,'N23'!A:N,14,0)</f>
        <v>2684</v>
      </c>
      <c r="J48" s="9">
        <f>I48-H48</f>
        <v>1415</v>
      </c>
      <c r="K48" s="75">
        <f>I48/H48-1</f>
        <v>1.1150512214342001</v>
      </c>
      <c r="L48" s="93">
        <f>H48/$H$7</f>
        <v>8.3571458206697436E-4</v>
      </c>
      <c r="M48" s="93">
        <f>I48/$I$7</f>
        <v>2.5943973004348806E-3</v>
      </c>
      <c r="N48" s="246">
        <f>H48/B48</f>
        <v>2.1291946308724832</v>
      </c>
      <c r="O48" s="249">
        <f>I48/C48</f>
        <v>3.4857142857142858</v>
      </c>
      <c r="P48" s="84">
        <f>O48/N48-1</f>
        <v>0.63710458178543283</v>
      </c>
    </row>
    <row r="49" spans="1:21">
      <c r="A49" s="32" t="s">
        <v>50</v>
      </c>
      <c r="B49" s="10">
        <f>VLOOKUP(A49,'T2019'!A:N,14,0)</f>
        <v>486</v>
      </c>
      <c r="C49" s="10">
        <f>VLOOKUP(A49,'T24'!A:N,14,FALSE)</f>
        <v>766</v>
      </c>
      <c r="D49" s="9">
        <f>C49-B49</f>
        <v>280</v>
      </c>
      <c r="E49" s="75">
        <f>C49/B49-1</f>
        <v>0.5761316872427984</v>
      </c>
      <c r="F49" s="93">
        <f>B49/$B$7</f>
        <v>6.8663367245878437E-4</v>
      </c>
      <c r="G49" s="93">
        <f>C49/$C$7</f>
        <v>1.5058879037489926E-3</v>
      </c>
      <c r="H49" s="10">
        <f>VLOOKUP(A49,'N2019'!A:N,14,0)</f>
        <v>1080</v>
      </c>
      <c r="I49" s="10">
        <f>VLOOKUP(A49,'N23'!A:N,14,0)</f>
        <v>2220</v>
      </c>
      <c r="J49" s="9">
        <f>I49-H49</f>
        <v>1140</v>
      </c>
      <c r="K49" s="75">
        <f>I49/H49-1</f>
        <v>1.0555555555555554</v>
      </c>
      <c r="L49" s="93">
        <f>H49/$H$7</f>
        <v>7.1124645282295688E-4</v>
      </c>
      <c r="M49" s="93">
        <f>I49/$I$7</f>
        <v>2.1458874839662572E-3</v>
      </c>
      <c r="N49" s="246">
        <f>H49/B49</f>
        <v>2.2222222222222223</v>
      </c>
      <c r="O49" s="249">
        <f>I49/C49</f>
        <v>2.8981723237597912</v>
      </c>
      <c r="P49" s="84">
        <f>O49/N49-1</f>
        <v>0.30417754569190603</v>
      </c>
    </row>
    <row r="50" spans="1:21">
      <c r="A50" s="32" t="s">
        <v>54</v>
      </c>
      <c r="B50" s="10">
        <f>VLOOKUP(A50,'T2019'!A:N,14,0)</f>
        <v>1259</v>
      </c>
      <c r="C50" s="10">
        <f>VLOOKUP(A50,'T24'!A:N,14,FALSE)</f>
        <v>762</v>
      </c>
      <c r="D50" s="9">
        <f>C50-B50</f>
        <v>-497</v>
      </c>
      <c r="E50" s="75">
        <f>C50/B50-1</f>
        <v>-0.39475774424146148</v>
      </c>
      <c r="F50" s="93">
        <f>B50/$B$7</f>
        <v>1.7787485465547519E-3</v>
      </c>
      <c r="G50" s="93">
        <f>C50/$C$7</f>
        <v>1.4980242593429925E-3</v>
      </c>
      <c r="H50" s="10">
        <f>VLOOKUP(A50,'N2019'!A:N,14,0)</f>
        <v>2593</v>
      </c>
      <c r="I50" s="10">
        <f>VLOOKUP(A50,'N23'!A:N,14,0)</f>
        <v>1144</v>
      </c>
      <c r="J50" s="9">
        <f>I50-H50</f>
        <v>-1449</v>
      </c>
      <c r="K50" s="75">
        <f>I50/H50-1</f>
        <v>-0.55881218665638255</v>
      </c>
      <c r="L50" s="93">
        <f>H50/$H$7</f>
        <v>1.7076500483054883E-3</v>
      </c>
      <c r="M50" s="93">
        <f>I50/$I$7</f>
        <v>1.1058086854312606E-3</v>
      </c>
      <c r="N50" s="246">
        <f>H50/B50</f>
        <v>2.0595710881652103</v>
      </c>
      <c r="O50" s="249">
        <f>I50/C50</f>
        <v>1.5013123359580052</v>
      </c>
      <c r="P50" s="84">
        <f>O50/N50-1</f>
        <v>-0.2710558307091675</v>
      </c>
    </row>
    <row r="51" spans="1:21">
      <c r="A51" s="32" t="s">
        <v>49</v>
      </c>
      <c r="B51" s="10">
        <f>VLOOKUP(A51,'T2019'!A:N,14,0)</f>
        <v>510</v>
      </c>
      <c r="C51" s="10">
        <f>VLOOKUP(A51,'T24'!A:N,14,FALSE)</f>
        <v>649</v>
      </c>
      <c r="D51" s="9">
        <f>C51-B51</f>
        <v>139</v>
      </c>
      <c r="E51" s="75">
        <f>C51/B51-1</f>
        <v>0.27254901960784306</v>
      </c>
      <c r="F51" s="93">
        <f>B51/$B$7</f>
        <v>7.2054150813576133E-4</v>
      </c>
      <c r="G51" s="93">
        <f>C51/$C$7</f>
        <v>1.2758763048734936E-3</v>
      </c>
      <c r="H51" s="10">
        <f>VLOOKUP(A51,'N2019'!A:N,14,0)</f>
        <v>913</v>
      </c>
      <c r="I51" s="10">
        <f>VLOOKUP(A51,'N23'!A:N,14,0)</f>
        <v>1665</v>
      </c>
      <c r="J51" s="9">
        <f>I51-H51</f>
        <v>752</v>
      </c>
      <c r="K51" s="75">
        <f>I51/H51-1</f>
        <v>0.82365826944140208</v>
      </c>
      <c r="L51" s="93">
        <f>H51/$H$7</f>
        <v>6.0126667724755528E-4</v>
      </c>
      <c r="M51" s="93">
        <f>I51/$I$7</f>
        <v>1.609415612974693E-3</v>
      </c>
      <c r="N51" s="246">
        <f>H51/B51</f>
        <v>1.7901960784313726</v>
      </c>
      <c r="O51" s="249">
        <f>I51/C51</f>
        <v>2.5654853620955316</v>
      </c>
      <c r="P51" s="84">
        <f>O51/N51-1</f>
        <v>0.43307506535456852</v>
      </c>
    </row>
    <row r="52" spans="1:21">
      <c r="A52" s="32" t="s">
        <v>52</v>
      </c>
      <c r="B52" s="10">
        <f>VLOOKUP(A52,'T2019'!A:N,14,0)</f>
        <v>295</v>
      </c>
      <c r="C52" s="10">
        <f>VLOOKUP(A52,'T24'!A:N,14,FALSE)</f>
        <v>542</v>
      </c>
      <c r="D52" s="9">
        <f>C52-B52</f>
        <v>247</v>
      </c>
      <c r="E52" s="75">
        <f>C52/B52-1</f>
        <v>0.83728813559322024</v>
      </c>
      <c r="F52" s="93">
        <f>B52/$B$7</f>
        <v>4.16783813529509E-4</v>
      </c>
      <c r="G52" s="93">
        <f>C52/$C$7</f>
        <v>1.0655238170129947E-3</v>
      </c>
      <c r="H52" s="10">
        <f>VLOOKUP(A52,'N2019'!A:N,14,0)</f>
        <v>909</v>
      </c>
      <c r="I52" s="10">
        <f>VLOOKUP(A52,'N23'!A:N,14,0)</f>
        <v>1174</v>
      </c>
      <c r="J52" s="9">
        <f>I52-H52</f>
        <v>265</v>
      </c>
      <c r="K52" s="75">
        <f>I52/H52-1</f>
        <v>0.29152915291529147</v>
      </c>
      <c r="L52" s="93">
        <f>H52/$H$7</f>
        <v>5.9863243112598873E-4</v>
      </c>
      <c r="M52" s="93">
        <f>I52/$I$7</f>
        <v>1.134807164944318E-3</v>
      </c>
      <c r="N52" s="246">
        <f>H52/B52</f>
        <v>3.0813559322033899</v>
      </c>
      <c r="O52" s="249">
        <f>I52/C52</f>
        <v>2.1660516605166054</v>
      </c>
      <c r="P52" s="84">
        <f>O52/N52-1</f>
        <v>-0.2970459407564372</v>
      </c>
    </row>
    <row r="53" spans="1:21" ht="15" thickBot="1">
      <c r="A53" s="33" t="s">
        <v>55</v>
      </c>
      <c r="B53" s="13">
        <f>VLOOKUP(A53,'T2019'!A:N,14,0)</f>
        <v>110</v>
      </c>
      <c r="C53" s="10">
        <f>VLOOKUP(A53,'T24'!A:N,14,FALSE)</f>
        <v>114</v>
      </c>
      <c r="D53" s="14">
        <f>C53-B53</f>
        <v>4</v>
      </c>
      <c r="E53" s="81">
        <f>C53/B53-1</f>
        <v>3.6363636363636376E-2</v>
      </c>
      <c r="F53" s="96">
        <f>B53/$B$7</f>
        <v>1.5541091351947792E-4</v>
      </c>
      <c r="G53" s="96">
        <f>C53/$C$7</f>
        <v>2.2411386557099887E-4</v>
      </c>
      <c r="H53" s="13">
        <f>VLOOKUP(A53,'N2019'!A:N,14,0)</f>
        <v>325</v>
      </c>
      <c r="I53" s="13">
        <f>VLOOKUP(A53,'N23'!A:N,14,0)</f>
        <v>384</v>
      </c>
      <c r="J53" s="14">
        <f>I53-H53</f>
        <v>59</v>
      </c>
      <c r="K53" s="81">
        <f>I53/H53-1</f>
        <v>0.18153846153846165</v>
      </c>
      <c r="L53" s="96">
        <f>H53/$H$7</f>
        <v>2.140324973772787E-4</v>
      </c>
      <c r="M53" s="96">
        <f>I53/$I$7</f>
        <v>3.7118053776713641E-4</v>
      </c>
      <c r="N53" s="253">
        <f>H53/B53</f>
        <v>2.9545454545454546</v>
      </c>
      <c r="O53" s="254">
        <f>I53/C53</f>
        <v>3.3684210526315788</v>
      </c>
      <c r="P53" s="85">
        <f>O53/N53-1</f>
        <v>0.14008097165991895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255"/>
      <c r="O54" s="256"/>
      <c r="P54" s="2"/>
      <c r="U54" s="5"/>
    </row>
    <row r="55" spans="1:21" ht="15">
      <c r="A55" s="21" t="s">
        <v>57</v>
      </c>
      <c r="B55" s="11">
        <f>'T2019'!N9</f>
        <v>605911</v>
      </c>
      <c r="C55" s="11">
        <f>'T24'!N9</f>
        <v>409618</v>
      </c>
      <c r="D55" s="12">
        <f t="shared" ref="D55:D61" si="6">C55-B55</f>
        <v>-196293</v>
      </c>
      <c r="E55" s="80">
        <f t="shared" ref="E55:E61" si="7">C55/B55-1</f>
        <v>-0.32396342037031844</v>
      </c>
      <c r="F55" s="95">
        <f>B55/$B$7</f>
        <v>0.85604710928636718</v>
      </c>
      <c r="G55" s="95">
        <f>C55/$C$7</f>
        <v>0.80527257357422299</v>
      </c>
      <c r="H55" s="11">
        <f>'N2019'!N9</f>
        <v>1244568</v>
      </c>
      <c r="I55" s="11">
        <f>'N23'!N9</f>
        <v>804811</v>
      </c>
      <c r="J55" s="12">
        <f t="shared" ref="J55:J61" si="8">I55-H55</f>
        <v>-439757</v>
      </c>
      <c r="K55" s="80">
        <f t="shared" ref="K55:K61" si="9">I55/H55-1</f>
        <v>-0.35334107899287137</v>
      </c>
      <c r="L55" s="95">
        <f>H55/$H$7</f>
        <v>0.81962460675644622</v>
      </c>
      <c r="M55" s="95">
        <f>I55/$I$7</f>
        <v>0.77794317651277822</v>
      </c>
      <c r="N55" s="251">
        <f>H55/B55</f>
        <v>2.0540442408208466</v>
      </c>
      <c r="O55" s="252">
        <f t="shared" ref="O55:O61" si="10">I55/C55</f>
        <v>1.9647842624103433</v>
      </c>
      <c r="P55" s="83">
        <f t="shared" si="4"/>
        <v>-4.3455723414619674E-2</v>
      </c>
      <c r="U55" s="5"/>
    </row>
    <row r="56" spans="1:21" ht="15">
      <c r="A56" s="18" t="s">
        <v>58</v>
      </c>
      <c r="B56" s="10">
        <f>'T2019'!N58</f>
        <v>51770</v>
      </c>
      <c r="C56" s="10">
        <f>'T24'!N58</f>
        <v>31741</v>
      </c>
      <c r="D56" s="9">
        <f t="shared" si="6"/>
        <v>-20029</v>
      </c>
      <c r="E56" s="75">
        <f t="shared" si="7"/>
        <v>-0.38688429592428042</v>
      </c>
      <c r="F56" s="93">
        <f t="shared" ref="F56:F61" si="11">B56/$B$7</f>
        <v>7.3142027208212473E-2</v>
      </c>
      <c r="G56" s="93">
        <f t="shared" ref="G56:G61" si="12">C56/$C$7</f>
        <v>6.2399984272711186E-2</v>
      </c>
      <c r="H56" s="10">
        <f>'N2019'!N58</f>
        <v>159567</v>
      </c>
      <c r="I56" s="10">
        <f>'N23'!N58</f>
        <v>134287</v>
      </c>
      <c r="J56" s="9">
        <f t="shared" si="8"/>
        <v>-25280</v>
      </c>
      <c r="K56" s="75">
        <f t="shared" si="9"/>
        <v>-0.15842874779873029</v>
      </c>
      <c r="L56" s="93">
        <f t="shared" ref="L56:L61" si="13">H56/$H$7</f>
        <v>0.10508468772000071</v>
      </c>
      <c r="M56" s="93">
        <f t="shared" ref="M56:M61" si="14">I56/$I$7</f>
        <v>0.1298039606123319</v>
      </c>
      <c r="N56" s="246">
        <f t="shared" ref="N56:N61" si="15">H56/B56</f>
        <v>3.0822290902066833</v>
      </c>
      <c r="O56" s="249">
        <f t="shared" si="10"/>
        <v>4.230711067704231</v>
      </c>
      <c r="P56" s="84">
        <f t="shared" si="4"/>
        <v>0.37261408671622598</v>
      </c>
      <c r="U56" s="5"/>
    </row>
    <row r="57" spans="1:21" ht="15">
      <c r="A57" s="18" t="s">
        <v>59</v>
      </c>
      <c r="B57" s="10">
        <f>'T2019'!N50</f>
        <v>28440</v>
      </c>
      <c r="C57" s="10">
        <f>'T24'!N59</f>
        <v>2283</v>
      </c>
      <c r="D57" s="9">
        <f t="shared" si="6"/>
        <v>-26157</v>
      </c>
      <c r="E57" s="75">
        <f t="shared" si="7"/>
        <v>-0.91972573839662441</v>
      </c>
      <c r="F57" s="93">
        <f t="shared" si="11"/>
        <v>4.0180785277217752E-2</v>
      </c>
      <c r="G57" s="93">
        <f t="shared" si="12"/>
        <v>4.4881750447244772E-3</v>
      </c>
      <c r="H57" s="10">
        <f>'N2019'!N50</f>
        <v>60115</v>
      </c>
      <c r="I57" s="10">
        <f>'N23'!N59</f>
        <v>3107</v>
      </c>
      <c r="J57" s="9">
        <f t="shared" si="8"/>
        <v>-57008</v>
      </c>
      <c r="K57" s="75">
        <f t="shared" si="9"/>
        <v>-0.94831572818764032</v>
      </c>
      <c r="L57" s="93">
        <f t="shared" si="13"/>
        <v>3.9589426399492644E-2</v>
      </c>
      <c r="M57" s="93">
        <f t="shared" si="14"/>
        <v>3.0032758615689916E-3</v>
      </c>
      <c r="N57" s="246">
        <f t="shared" si="15"/>
        <v>2.1137482419127989</v>
      </c>
      <c r="O57" s="249">
        <f t="shared" si="10"/>
        <v>1.360928602715725</v>
      </c>
      <c r="P57" s="84">
        <f t="shared" si="4"/>
        <v>-0.35615388070805587</v>
      </c>
      <c r="U57" s="5"/>
    </row>
    <row r="58" spans="1:21">
      <c r="A58" s="22" t="s">
        <v>60</v>
      </c>
      <c r="B58" s="10">
        <f>'T2019'!N51</f>
        <v>23747</v>
      </c>
      <c r="C58" s="10">
        <f>'T24'!N60</f>
        <v>1954</v>
      </c>
      <c r="D58" s="9">
        <f t="shared" si="6"/>
        <v>-21793</v>
      </c>
      <c r="E58" s="75">
        <f t="shared" si="7"/>
        <v>-0.91771592201120145</v>
      </c>
      <c r="F58" s="93">
        <f t="shared" si="11"/>
        <v>3.3550390575882202E-2</v>
      </c>
      <c r="G58" s="93">
        <f t="shared" si="12"/>
        <v>3.8413902923309807E-3</v>
      </c>
      <c r="H58" s="10">
        <f>'N2019'!N51</f>
        <v>50824</v>
      </c>
      <c r="I58" s="10">
        <f>'N23'!N60</f>
        <v>3708</v>
      </c>
      <c r="J58" s="9">
        <f t="shared" si="8"/>
        <v>-47116</v>
      </c>
      <c r="K58" s="75">
        <f t="shared" si="9"/>
        <v>-0.92704234220053516</v>
      </c>
      <c r="L58" s="93">
        <f t="shared" si="13"/>
        <v>3.3470731220624036E-2</v>
      </c>
      <c r="M58" s="93">
        <f t="shared" si="14"/>
        <v>3.584212067813911E-3</v>
      </c>
      <c r="N58" s="246">
        <f t="shared" si="15"/>
        <v>2.1402282393565502</v>
      </c>
      <c r="O58" s="249">
        <f t="shared" si="10"/>
        <v>1.8976458546571136</v>
      </c>
      <c r="P58" s="84">
        <f t="shared" si="4"/>
        <v>-0.1133441659345491</v>
      </c>
      <c r="U58" s="5"/>
    </row>
    <row r="59" spans="1:21">
      <c r="A59" s="22" t="s">
        <v>61</v>
      </c>
      <c r="B59" s="10">
        <f>'T2019'!N55</f>
        <v>4693</v>
      </c>
      <c r="C59" s="10">
        <f>'T24'!N61</f>
        <v>1936</v>
      </c>
      <c r="D59" s="9">
        <f t="shared" si="6"/>
        <v>-2757</v>
      </c>
      <c r="E59" s="75">
        <f t="shared" si="7"/>
        <v>-0.58747070104410826</v>
      </c>
      <c r="F59" s="93">
        <f t="shared" si="11"/>
        <v>6.6303947013355447E-3</v>
      </c>
      <c r="G59" s="93">
        <f t="shared" si="12"/>
        <v>3.806003892503981E-3</v>
      </c>
      <c r="H59" s="10">
        <f>'N2019'!N55</f>
        <v>9291</v>
      </c>
      <c r="I59" s="10">
        <f>'N23'!N61</f>
        <v>4806</v>
      </c>
      <c r="J59" s="9">
        <f t="shared" si="8"/>
        <v>-4485</v>
      </c>
      <c r="K59" s="75">
        <f t="shared" si="9"/>
        <v>-0.48272521795285761</v>
      </c>
      <c r="L59" s="93">
        <f t="shared" si="13"/>
        <v>6.1186951788686043E-3</v>
      </c>
      <c r="M59" s="93">
        <f t="shared" si="14"/>
        <v>4.6455564179918168E-3</v>
      </c>
      <c r="N59" s="246">
        <f t="shared" si="15"/>
        <v>1.9797570850202428</v>
      </c>
      <c r="O59" s="249">
        <f t="shared" si="10"/>
        <v>2.4824380165289255</v>
      </c>
      <c r="P59" s="84">
        <f t="shared" si="4"/>
        <v>0.25391040916696239</v>
      </c>
      <c r="U59" s="5"/>
    </row>
    <row r="60" spans="1:21" ht="15">
      <c r="A60" s="18" t="s">
        <v>62</v>
      </c>
      <c r="B60" s="10">
        <f>'T2019'!N64</f>
        <v>4317</v>
      </c>
      <c r="C60" s="10">
        <f>'T24'!N62</f>
        <v>11131</v>
      </c>
      <c r="D60" s="9">
        <f t="shared" si="6"/>
        <v>6814</v>
      </c>
      <c r="E60" s="75">
        <f t="shared" si="7"/>
        <v>1.5784109335186471</v>
      </c>
      <c r="F60" s="93">
        <f t="shared" si="11"/>
        <v>6.0991719423962388E-3</v>
      </c>
      <c r="G60" s="93">
        <f t="shared" si="12"/>
        <v>2.1882556470796389E-2</v>
      </c>
      <c r="H60" s="10">
        <f>'N2019'!N64</f>
        <v>8816</v>
      </c>
      <c r="I60" s="10">
        <f>'N23'!N62</f>
        <v>76312</v>
      </c>
      <c r="J60" s="9">
        <f t="shared" si="8"/>
        <v>67496</v>
      </c>
      <c r="K60" s="75">
        <f t="shared" si="9"/>
        <v>7.6560798548094375</v>
      </c>
      <c r="L60" s="93">
        <f t="shared" si="13"/>
        <v>5.8058784519325821E-3</v>
      </c>
      <c r="M60" s="93">
        <f t="shared" si="14"/>
        <v>7.3764398953348215E-2</v>
      </c>
      <c r="N60" s="246">
        <f t="shared" si="15"/>
        <v>2.0421589066481354</v>
      </c>
      <c r="O60" s="249">
        <f t="shared" si="10"/>
        <v>6.855808103494744</v>
      </c>
      <c r="P60" s="84">
        <f t="shared" si="4"/>
        <v>2.3571374299894292</v>
      </c>
      <c r="U60" s="5"/>
    </row>
    <row r="61" spans="1:21" ht="15.75" thickBot="1">
      <c r="A61" s="23" t="s">
        <v>63</v>
      </c>
      <c r="B61" s="13">
        <f>'T2019'!N47</f>
        <v>2681</v>
      </c>
      <c r="C61" s="13">
        <f>'T24'!N47</f>
        <v>2650</v>
      </c>
      <c r="D61" s="14">
        <f t="shared" si="6"/>
        <v>-31</v>
      </c>
      <c r="E61" s="81">
        <f t="shared" si="7"/>
        <v>-1.1562849682954068E-2</v>
      </c>
      <c r="F61" s="96">
        <f t="shared" si="11"/>
        <v>3.7877878104156395E-3</v>
      </c>
      <c r="G61" s="96">
        <f t="shared" si="12"/>
        <v>5.2096644189749738E-3</v>
      </c>
      <c r="H61" s="13">
        <f>'N2019'!N47</f>
        <v>4947</v>
      </c>
      <c r="I61" s="13">
        <f>'N23'!N47</f>
        <v>3696</v>
      </c>
      <c r="J61" s="14">
        <f t="shared" si="8"/>
        <v>-1251</v>
      </c>
      <c r="K61" s="81">
        <f t="shared" si="9"/>
        <v>-0.25288053365676166</v>
      </c>
      <c r="L61" s="96">
        <f t="shared" si="13"/>
        <v>3.2579038908473776E-3</v>
      </c>
      <c r="M61" s="96">
        <f t="shared" si="14"/>
        <v>3.572612676008688E-3</v>
      </c>
      <c r="N61" s="253">
        <f t="shared" si="15"/>
        <v>1.84520701230884</v>
      </c>
      <c r="O61" s="254">
        <f t="shared" si="10"/>
        <v>1.3947169811320754</v>
      </c>
      <c r="P61" s="85">
        <f t="shared" si="4"/>
        <v>-0.24414064555991621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 customHeight="1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B11:B53">
    <cfRule type="cellIs" dxfId="46" priority="9" operator="lessThan">
      <formula>#REF!</formula>
    </cfRule>
  </conditionalFormatting>
  <conditionalFormatting sqref="B55:B61">
    <cfRule type="cellIs" dxfId="45" priority="8" operator="lessThan">
      <formula>#REF!</formula>
    </cfRule>
  </conditionalFormatting>
  <conditionalFormatting sqref="D1:D2 J1:J2 D4:D1048576 J4:J1048576">
    <cfRule type="cellIs" dxfId="44" priority="1" operator="lessThan">
      <formula>0</formula>
    </cfRule>
  </conditionalFormatting>
  <conditionalFormatting sqref="E5:E61">
    <cfRule type="cellIs" dxfId="43" priority="4" operator="lessThan">
      <formula>0</formula>
    </cfRule>
    <cfRule type="cellIs" dxfId="42" priority="5" operator="greaterThan">
      <formula>0</formula>
    </cfRule>
  </conditionalFormatting>
  <conditionalFormatting sqref="H5:H9">
    <cfRule type="cellIs" dxfId="41" priority="6" operator="lessThan">
      <formula>G5</formula>
    </cfRule>
  </conditionalFormatting>
  <conditionalFormatting sqref="H11:H53">
    <cfRule type="cellIs" dxfId="40" priority="10" operator="lessThan">
      <formula>#REF!</formula>
    </cfRule>
  </conditionalFormatting>
  <conditionalFormatting sqref="H55:H61">
    <cfRule type="cellIs" dxfId="39" priority="7" operator="lessThan">
      <formula>#REF!</formula>
    </cfRule>
  </conditionalFormatting>
  <conditionalFormatting sqref="K1:K2 P1:P2 K5:K1048576 P5:P1048576">
    <cfRule type="cellIs" dxfId="38" priority="2" operator="lessThan">
      <formula>0</formula>
    </cfRule>
    <cfRule type="cellIs" dxfId="37" priority="3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3875-138D-451F-BB3E-A01E412F2693}">
  <sheetPr>
    <tabColor theme="5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J7" sqref="J7"/>
      <selection pane="topRight" activeCell="J7" sqref="J7"/>
      <selection pane="bottomLeft" activeCell="J7" sqref="J7"/>
      <selection pane="bottomRight" activeCell="A3" sqref="A3:A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1" t="s">
        <v>1</v>
      </c>
      <c r="C3" s="261"/>
      <c r="D3" s="261"/>
      <c r="E3" s="261"/>
      <c r="F3" s="261"/>
      <c r="G3" s="261"/>
      <c r="H3" s="261" t="s">
        <v>2</v>
      </c>
      <c r="I3" s="261"/>
      <c r="J3" s="261"/>
      <c r="K3" s="261"/>
      <c r="L3" s="261"/>
      <c r="M3" s="261"/>
      <c r="N3" s="262" t="s">
        <v>3</v>
      </c>
      <c r="O3" s="262"/>
      <c r="P3" s="263"/>
    </row>
    <row r="4" spans="1:29" s="139" customFormat="1" ht="74.25" customHeight="1">
      <c r="A4" s="154" t="s">
        <v>106</v>
      </c>
      <c r="B4" s="213">
        <v>2023</v>
      </c>
      <c r="C4" s="214">
        <v>2022</v>
      </c>
      <c r="D4" s="52" t="s">
        <v>4</v>
      </c>
      <c r="E4" s="77" t="s">
        <v>100</v>
      </c>
      <c r="F4" s="52" t="s">
        <v>101</v>
      </c>
      <c r="G4" s="52" t="s">
        <v>97</v>
      </c>
      <c r="H4" s="213">
        <v>2023</v>
      </c>
      <c r="I4" s="214">
        <v>2022</v>
      </c>
      <c r="J4" s="52" t="s">
        <v>8</v>
      </c>
      <c r="K4" s="77" t="s">
        <v>100</v>
      </c>
      <c r="L4" s="52" t="s">
        <v>101</v>
      </c>
      <c r="M4" s="52" t="s">
        <v>97</v>
      </c>
      <c r="N4" s="213">
        <v>2023</v>
      </c>
      <c r="O4" s="214">
        <v>2022</v>
      </c>
      <c r="P4" s="77" t="s">
        <v>100</v>
      </c>
    </row>
    <row r="5" spans="1:29" ht="15.75" customHeight="1">
      <c r="A5" s="18" t="s">
        <v>9</v>
      </c>
      <c r="B5" s="10">
        <f>'T23'!N6</f>
        <v>1440039</v>
      </c>
      <c r="C5" s="10">
        <f>'T22'!N6</f>
        <v>1406869</v>
      </c>
      <c r="D5" s="9">
        <f>B5-C5</f>
        <v>33170</v>
      </c>
      <c r="E5" s="75">
        <f>B5/C5-1</f>
        <v>2.3577177405998739E-2</v>
      </c>
      <c r="F5" s="93">
        <f t="array" ref="F5:F7">B5:B7/B5</f>
        <v>1</v>
      </c>
      <c r="G5" s="93">
        <f t="array" ref="G5:G7">C5:C7/C5</f>
        <v>1</v>
      </c>
      <c r="H5" s="10">
        <f>'N23'!N6</f>
        <v>3157498</v>
      </c>
      <c r="I5" s="10">
        <f>'N22'!N6</f>
        <v>3045873</v>
      </c>
      <c r="J5" s="9">
        <f>H5-I5</f>
        <v>111625</v>
      </c>
      <c r="K5" s="75">
        <f>H5/I5-1</f>
        <v>3.6647949536963598E-2</v>
      </c>
      <c r="L5" s="93">
        <f t="array" ref="L5:L7">H5:H7/H5</f>
        <v>1</v>
      </c>
      <c r="M5" s="93">
        <f t="array" ref="M5:M7">I5:I7/I5</f>
        <v>1</v>
      </c>
      <c r="N5" s="234">
        <f>H5/B5</f>
        <v>2.192647560239688</v>
      </c>
      <c r="O5" s="235">
        <f>I5/C5</f>
        <v>2.1650011479391473</v>
      </c>
      <c r="P5" s="75">
        <f>N5/O5-1</f>
        <v>1.2769698679770736E-2</v>
      </c>
    </row>
    <row r="6" spans="1:29" ht="15">
      <c r="A6" s="18" t="s">
        <v>10</v>
      </c>
      <c r="B6" s="10">
        <f>'T23'!N7</f>
        <v>965865</v>
      </c>
      <c r="C6" s="10">
        <f>'T22'!N7</f>
        <v>992796</v>
      </c>
      <c r="D6" s="9">
        <f t="shared" ref="D6:D9" si="0">B6-C6</f>
        <v>-26931</v>
      </c>
      <c r="E6" s="75">
        <f t="shared" ref="E6:E9" si="1">B6/C6-1</f>
        <v>-2.7126418720462175E-2</v>
      </c>
      <c r="F6" s="93">
        <v>0.6707214179615969</v>
      </c>
      <c r="G6" s="93">
        <v>0.70567764304992153</v>
      </c>
      <c r="H6" s="10">
        <f>'N23'!N7</f>
        <v>2122961</v>
      </c>
      <c r="I6" s="10">
        <f>'N22'!N7</f>
        <v>2131834</v>
      </c>
      <c r="J6" s="9">
        <f t="shared" ref="J6:J9" si="2">H6-I6</f>
        <v>-8873</v>
      </c>
      <c r="K6" s="75">
        <f t="shared" ref="K6:K9" si="3">H6/I6-1</f>
        <v>-4.162143956799591E-3</v>
      </c>
      <c r="L6" s="93">
        <v>0.6723554535901527</v>
      </c>
      <c r="M6" s="93">
        <v>0.69990902444061198</v>
      </c>
      <c r="N6" s="234">
        <f>H6/B6</f>
        <v>2.1979893670440487</v>
      </c>
      <c r="O6" s="235">
        <f>I6/C6</f>
        <v>2.1473031720514588</v>
      </c>
      <c r="P6" s="75">
        <f t="shared" ref="P6:P9" si="4">N6/O6-1</f>
        <v>2.3604582553736986E-2</v>
      </c>
    </row>
    <row r="7" spans="1:29" ht="15">
      <c r="A7" s="18" t="s">
        <v>11</v>
      </c>
      <c r="B7" s="10">
        <f>'T23'!N8</f>
        <v>474174</v>
      </c>
      <c r="C7" s="10">
        <f>'T22'!N8</f>
        <v>414073</v>
      </c>
      <c r="D7" s="9">
        <f t="shared" si="0"/>
        <v>60101</v>
      </c>
      <c r="E7" s="75">
        <f>B7/C7-1</f>
        <v>0.14514590422461748</v>
      </c>
      <c r="F7" s="93">
        <v>0.3292785820384031</v>
      </c>
      <c r="G7" s="93">
        <v>0.29432235695007852</v>
      </c>
      <c r="H7" s="10">
        <f>'N23'!N8</f>
        <v>1034537</v>
      </c>
      <c r="I7" s="10">
        <f>'N22'!N8</f>
        <v>914039</v>
      </c>
      <c r="J7" s="9">
        <f t="shared" si="2"/>
        <v>120498</v>
      </c>
      <c r="K7" s="75">
        <f t="shared" si="3"/>
        <v>0.13183026107201123</v>
      </c>
      <c r="L7" s="93">
        <v>0.3276445464098473</v>
      </c>
      <c r="M7" s="93">
        <v>0.30009097555938807</v>
      </c>
      <c r="N7" s="234">
        <f t="shared" ref="N7:O7" si="5">H7/B7</f>
        <v>2.1817666088819716</v>
      </c>
      <c r="O7" s="235">
        <f t="shared" si="5"/>
        <v>2.2074344378889714</v>
      </c>
      <c r="P7" s="75">
        <f t="shared" si="4"/>
        <v>-1.162790095435251E-2</v>
      </c>
      <c r="U7" s="5"/>
    </row>
    <row r="8" spans="1:29" ht="15">
      <c r="A8" s="19" t="s">
        <v>12</v>
      </c>
      <c r="B8" s="10">
        <f>'T23'!N10</f>
        <v>287033</v>
      </c>
      <c r="C8" s="10">
        <f>'T22'!N10</f>
        <v>237763</v>
      </c>
      <c r="D8" s="9">
        <f t="shared" si="0"/>
        <v>49270</v>
      </c>
      <c r="E8" s="75">
        <f t="shared" si="1"/>
        <v>0.20722315919634249</v>
      </c>
      <c r="F8" s="93">
        <f t="array" ref="F8:F9">B8:B9/B7</f>
        <v>0.60533264160413691</v>
      </c>
      <c r="G8" s="93">
        <f t="array" ref="G8:G9">C8:C9/C7</f>
        <v>0.57420551448657609</v>
      </c>
      <c r="H8" s="10">
        <f>'N23'!N10</f>
        <v>566806</v>
      </c>
      <c r="I8" s="10">
        <f>'N22'!N10</f>
        <v>472132</v>
      </c>
      <c r="J8" s="9">
        <f>H8-I8</f>
        <v>94674</v>
      </c>
      <c r="K8" s="75">
        <f t="shared" si="3"/>
        <v>0.20052442960866879</v>
      </c>
      <c r="L8" s="93">
        <f t="array" ref="L8:L9">H8:H9/H7</f>
        <v>0.54788373929593626</v>
      </c>
      <c r="M8" s="93">
        <f t="array" ref="M8:M9">I8:I9/I7</f>
        <v>0.51653375840636995</v>
      </c>
      <c r="N8" s="234">
        <f>H8/B8</f>
        <v>1.9747067410367449</v>
      </c>
      <c r="O8" s="235">
        <f>I8/C8</f>
        <v>1.9857252810571873</v>
      </c>
      <c r="P8" s="75">
        <f t="shared" si="4"/>
        <v>-5.5488743209111124E-3</v>
      </c>
      <c r="U8" s="5"/>
    </row>
    <row r="9" spans="1:29" ht="15.75" thickBot="1">
      <c r="A9" s="20" t="s">
        <v>13</v>
      </c>
      <c r="B9" s="16">
        <f>B7-B8</f>
        <v>187141</v>
      </c>
      <c r="C9" s="16">
        <f>C7-C8</f>
        <v>176310</v>
      </c>
      <c r="D9" s="9">
        <f t="shared" si="0"/>
        <v>10831</v>
      </c>
      <c r="E9" s="75">
        <f t="shared" si="1"/>
        <v>6.1431569394815977E-2</v>
      </c>
      <c r="F9" s="93">
        <v>0.39466735839586314</v>
      </c>
      <c r="G9" s="93">
        <v>0.42579448551342397</v>
      </c>
      <c r="H9" s="17">
        <f>H7-H8</f>
        <v>467731</v>
      </c>
      <c r="I9" s="17">
        <f>I7-I8</f>
        <v>441907</v>
      </c>
      <c r="J9" s="9">
        <f t="shared" si="2"/>
        <v>25824</v>
      </c>
      <c r="K9" s="75">
        <f t="shared" si="3"/>
        <v>5.8437635068012028E-2</v>
      </c>
      <c r="L9" s="93">
        <v>0.45211626070406374</v>
      </c>
      <c r="M9" s="93">
        <v>0.48346624159363005</v>
      </c>
      <c r="N9" s="236">
        <f>H9/B9</f>
        <v>2.4993507569159084</v>
      </c>
      <c r="O9" s="237">
        <f>I9/C9</f>
        <v>2.506420509330157</v>
      </c>
      <c r="P9" s="75">
        <f t="shared" si="4"/>
        <v>-2.8206569440090146E-3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257"/>
      <c r="O10" s="237"/>
      <c r="P10" s="82"/>
      <c r="U10" s="5"/>
    </row>
    <row r="11" spans="1:29">
      <c r="A11" s="31" t="s">
        <v>14</v>
      </c>
      <c r="B11" s="10">
        <f>VLOOKUP(A11,'T23'!A:N,14,0)</f>
        <v>60843</v>
      </c>
      <c r="C11" s="11">
        <f>VLOOKUP(A11,'T22'!A:N,14,FALSE)</f>
        <v>44968</v>
      </c>
      <c r="D11" s="12">
        <f>B11-C11</f>
        <v>15875</v>
      </c>
      <c r="E11" s="80">
        <f>B11/C11-1</f>
        <v>0.35302882049457396</v>
      </c>
      <c r="F11" s="93">
        <f>B11/$B$7</f>
        <v>0.12831365701198294</v>
      </c>
      <c r="G11" s="93">
        <f>C11/$C$7</f>
        <v>0.10859920835215046</v>
      </c>
      <c r="H11" s="11">
        <f>VLOOKUP(A11,'N23'!A:N,14,0)</f>
        <v>118204</v>
      </c>
      <c r="I11" s="11">
        <f>VLOOKUP(A11,'N22'!A:N,14,0)</f>
        <v>89955</v>
      </c>
      <c r="J11" s="12">
        <f>H11-I11</f>
        <v>28249</v>
      </c>
      <c r="K11" s="80">
        <f>H11/I11-1</f>
        <v>0.31403479517536548</v>
      </c>
      <c r="L11" s="93">
        <f>H11/$H$7</f>
        <v>0.11425787574538175</v>
      </c>
      <c r="M11" s="93">
        <f>I11/$I$7</f>
        <v>9.8414837878908881E-2</v>
      </c>
      <c r="N11" s="258">
        <f>H11/B11</f>
        <v>1.9427707378005687</v>
      </c>
      <c r="O11" s="259">
        <f>I11/C11</f>
        <v>2.0004225226827965</v>
      </c>
      <c r="P11" s="83">
        <f>N11/O11-1</f>
        <v>-2.8819803930676624E-2</v>
      </c>
      <c r="U11" s="5"/>
    </row>
    <row r="12" spans="1:29">
      <c r="A12" s="32" t="s">
        <v>15</v>
      </c>
      <c r="B12" s="10">
        <f>VLOOKUP(A12,'T23'!A:N,14,0)</f>
        <v>52925</v>
      </c>
      <c r="C12" s="10">
        <f>VLOOKUP(A12,'T22'!A:N,14,FALSE)</f>
        <v>41815</v>
      </c>
      <c r="D12" s="9">
        <f>B12-C12</f>
        <v>11110</v>
      </c>
      <c r="E12" s="75">
        <f>B12/C12-1</f>
        <v>0.2656941289011121</v>
      </c>
      <c r="F12" s="93">
        <f>B12/$B$7</f>
        <v>0.1116151454951136</v>
      </c>
      <c r="G12" s="93">
        <f>C12/$C$7</f>
        <v>0.10098460899406626</v>
      </c>
      <c r="H12" s="10">
        <f>VLOOKUP(A12,'N23'!A:N,14,0)</f>
        <v>107491</v>
      </c>
      <c r="I12" s="10">
        <f>VLOOKUP(A12,'N22'!A:N,14,0)</f>
        <v>90164</v>
      </c>
      <c r="J12" s="9">
        <f>H12-I12</f>
        <v>17327</v>
      </c>
      <c r="K12" s="75">
        <f>H12/I12-1</f>
        <v>0.19217204205669658</v>
      </c>
      <c r="L12" s="93">
        <f>H12/$H$7</f>
        <v>0.1039025187112689</v>
      </c>
      <c r="M12" s="93">
        <f>I12/$I$7</f>
        <v>9.8643493330153306E-2</v>
      </c>
      <c r="N12" s="234">
        <f>H12/B12</f>
        <v>2.0310061407652338</v>
      </c>
      <c r="O12" s="237">
        <f>I12/C12</f>
        <v>2.1562597154131291</v>
      </c>
      <c r="P12" s="84">
        <f>N12/O12-1</f>
        <v>-5.8088352600835669E-2</v>
      </c>
      <c r="U12" s="5"/>
    </row>
    <row r="13" spans="1:29">
      <c r="A13" s="32" t="s">
        <v>16</v>
      </c>
      <c r="B13" s="10">
        <f>VLOOKUP(A13,'T23'!A:N,14,0)</f>
        <v>43831</v>
      </c>
      <c r="C13" s="10">
        <f>VLOOKUP(A13,'T22'!A:N,14,FALSE)</f>
        <v>43663</v>
      </c>
      <c r="D13" s="9">
        <f>B13-C13</f>
        <v>168</v>
      </c>
      <c r="E13" s="75">
        <f>B13/C13-1</f>
        <v>3.847651329500934E-3</v>
      </c>
      <c r="F13" s="93">
        <f>B13/$B$7</f>
        <v>9.2436531737294741E-2</v>
      </c>
      <c r="G13" s="93">
        <f>C13/$C$7</f>
        <v>0.10544759015922313</v>
      </c>
      <c r="H13" s="10">
        <f>VLOOKUP(A13,'N23'!A:N,14,0)</f>
        <v>75787</v>
      </c>
      <c r="I13" s="10">
        <f>VLOOKUP(A13,'N22'!A:N,14,0)</f>
        <v>72549</v>
      </c>
      <c r="J13" s="9">
        <f>H13-I13</f>
        <v>3238</v>
      </c>
      <c r="K13" s="75">
        <f>H13/I13-1</f>
        <v>4.4631903954568619E-2</v>
      </c>
      <c r="L13" s="93">
        <f>H13/$H$7</f>
        <v>7.3256925561869704E-2</v>
      </c>
      <c r="M13" s="93">
        <f>I13/$I$7</f>
        <v>7.9371886757567234E-2</v>
      </c>
      <c r="N13" s="234">
        <f>H13/B13</f>
        <v>1.7290730305035249</v>
      </c>
      <c r="O13" s="237">
        <f>I13/C13</f>
        <v>1.6615670018093123</v>
      </c>
      <c r="P13" s="84">
        <f>O13/N13-1</f>
        <v>-3.9041745202950784E-2</v>
      </c>
      <c r="U13" s="5"/>
    </row>
    <row r="14" spans="1:29">
      <c r="A14" s="32" t="s">
        <v>18</v>
      </c>
      <c r="B14" s="10">
        <f>VLOOKUP(A14,'T23'!A:N,14,0)</f>
        <v>42326</v>
      </c>
      <c r="C14" s="10">
        <f>VLOOKUP(A14,'T22'!A:N,14,FALSE)</f>
        <v>32864</v>
      </c>
      <c r="D14" s="9">
        <f>B14-C14</f>
        <v>9462</v>
      </c>
      <c r="E14" s="75">
        <f>B14/C14-1</f>
        <v>0.28791382667964949</v>
      </c>
      <c r="F14" s="93">
        <f>B14/$B$7</f>
        <v>8.9262591369412919E-2</v>
      </c>
      <c r="G14" s="93">
        <f>C14/$C$7</f>
        <v>7.9367647733612184E-2</v>
      </c>
      <c r="H14" s="10">
        <f>VLOOKUP(A14,'N23'!A:N,14,0)</f>
        <v>72182</v>
      </c>
      <c r="I14" s="10">
        <f>VLOOKUP(A14,'N22'!A:N,14,0)</f>
        <v>70905</v>
      </c>
      <c r="J14" s="9">
        <f>H14-I14</f>
        <v>1277</v>
      </c>
      <c r="K14" s="75">
        <f>H14/I14-1</f>
        <v>1.8010013398208846E-2</v>
      </c>
      <c r="L14" s="93">
        <f>H14/$H$7</f>
        <v>6.977227494038396E-2</v>
      </c>
      <c r="M14" s="93">
        <f>I14/$I$7</f>
        <v>7.7573276413807291E-2</v>
      </c>
      <c r="N14" s="234">
        <f>H14/B14</f>
        <v>1.7053820346831734</v>
      </c>
      <c r="O14" s="237">
        <f>I14/C14</f>
        <v>2.157527994157741</v>
      </c>
      <c r="P14" s="84">
        <f>N14/O14-1</f>
        <v>-0.20956667106934901</v>
      </c>
      <c r="U14" s="5"/>
    </row>
    <row r="15" spans="1:29">
      <c r="A15" s="32" t="s">
        <v>21</v>
      </c>
      <c r="B15" s="10">
        <f>VLOOKUP(A15,'T23'!A:N,14,0)</f>
        <v>27219</v>
      </c>
      <c r="C15" s="10">
        <f>VLOOKUP(A15,'T22'!A:N,14,FALSE)</f>
        <v>18182</v>
      </c>
      <c r="D15" s="9">
        <f>B15-C15</f>
        <v>9037</v>
      </c>
      <c r="E15" s="75">
        <f>B15/C15-1</f>
        <v>0.497030029699703</v>
      </c>
      <c r="F15" s="93">
        <f>B15/$B$7</f>
        <v>5.7402978653405712E-2</v>
      </c>
      <c r="G15" s="93">
        <f>C15/$C$7</f>
        <v>4.3910131788356156E-2</v>
      </c>
      <c r="H15" s="10">
        <f>VLOOKUP(A15,'N23'!A:N,14,0)</f>
        <v>60941</v>
      </c>
      <c r="I15" s="10">
        <f>VLOOKUP(A15,'N22'!A:N,14,0)</f>
        <v>37553</v>
      </c>
      <c r="J15" s="9">
        <f>H15-I15</f>
        <v>23388</v>
      </c>
      <c r="K15" s="75">
        <f>H15/I15-1</f>
        <v>0.62279977631613992</v>
      </c>
      <c r="L15" s="93">
        <f>H15/$H$7</f>
        <v>5.8906544666841303E-2</v>
      </c>
      <c r="M15" s="93">
        <f>I15/$I$7</f>
        <v>4.1084680194171143E-2</v>
      </c>
      <c r="N15" s="234">
        <f>H15/B15</f>
        <v>2.2389139939013187</v>
      </c>
      <c r="O15" s="237">
        <f>I15/C15</f>
        <v>2.0653943460565394</v>
      </c>
      <c r="P15" s="84">
        <f>N15/O15-1</f>
        <v>8.4012841507037583E-2</v>
      </c>
      <c r="U15" s="5"/>
      <c r="AC15" s="5"/>
    </row>
    <row r="16" spans="1:29">
      <c r="A16" s="32" t="s">
        <v>19</v>
      </c>
      <c r="B16" s="10">
        <f>VLOOKUP(A16,'T23'!A:N,14,0)</f>
        <v>26218</v>
      </c>
      <c r="C16" s="10">
        <f>VLOOKUP(A16,'T22'!A:N,14,FALSE)</f>
        <v>24893</v>
      </c>
      <c r="D16" s="9">
        <f>B16-C16</f>
        <v>1325</v>
      </c>
      <c r="E16" s="75">
        <f>B16/C16-1</f>
        <v>5.3227815048407123E-2</v>
      </c>
      <c r="F16" s="93">
        <f>B16/$B$7</f>
        <v>5.5291939245930816E-2</v>
      </c>
      <c r="G16" s="93">
        <f>C16/$C$7</f>
        <v>6.0117418909226152E-2</v>
      </c>
      <c r="H16" s="10">
        <f>VLOOKUP(A16,'N23'!A:N,14,0)</f>
        <v>55528</v>
      </c>
      <c r="I16" s="10">
        <f>VLOOKUP(A16,'N22'!A:N,14,0)</f>
        <v>50375</v>
      </c>
      <c r="J16" s="9">
        <f>H16-I16</f>
        <v>5153</v>
      </c>
      <c r="K16" s="75">
        <f>H16/I16-1</f>
        <v>0.10229280397022333</v>
      </c>
      <c r="L16" s="93">
        <f>H16/$H$7</f>
        <v>5.3674252346701957E-2</v>
      </c>
      <c r="M16" s="93">
        <f>I16/$I$7</f>
        <v>5.5112528021233231E-2</v>
      </c>
      <c r="N16" s="234">
        <f>H16/B16</f>
        <v>2.1179342436494011</v>
      </c>
      <c r="O16" s="237">
        <f>I16/C16</f>
        <v>2.0236612702366128</v>
      </c>
      <c r="P16" s="84">
        <f>N16/O16-1</f>
        <v>4.6585352400288604E-2</v>
      </c>
      <c r="U16" s="5"/>
    </row>
    <row r="17" spans="1:21">
      <c r="A17" s="32" t="s">
        <v>20</v>
      </c>
      <c r="B17" s="10">
        <f>VLOOKUP(A17,'T23'!A:N,14,0)</f>
        <v>23800</v>
      </c>
      <c r="C17" s="10">
        <f>VLOOKUP(A17,'T22'!A:N,14,FALSE)</f>
        <v>21749</v>
      </c>
      <c r="D17" s="9">
        <f>B17-C17</f>
        <v>2051</v>
      </c>
      <c r="E17" s="75">
        <f>B17/C17-1</f>
        <v>9.4303186353395629E-2</v>
      </c>
      <c r="F17" s="93">
        <f>B17/$B$7</f>
        <v>5.0192545352549911E-2</v>
      </c>
      <c r="G17" s="93">
        <f>C17/$C$7</f>
        <v>5.2524554849024206E-2</v>
      </c>
      <c r="H17" s="10">
        <f>VLOOKUP(A17,'N23'!A:N,14,0)</f>
        <v>41134</v>
      </c>
      <c r="I17" s="10">
        <f>VLOOKUP(A17,'N22'!A:N,14,0)</f>
        <v>35700</v>
      </c>
      <c r="J17" s="9">
        <f>H17-I17</f>
        <v>5434</v>
      </c>
      <c r="K17" s="75">
        <f>H17/I17-1</f>
        <v>0.15221288515406162</v>
      </c>
      <c r="L17" s="93">
        <f>H17/$H$7</f>
        <v>3.9760781876336949E-2</v>
      </c>
      <c r="M17" s="93">
        <f>I17/$I$7</f>
        <v>3.9057414399166775E-2</v>
      </c>
      <c r="N17" s="234">
        <f>H17/B17</f>
        <v>1.7283193277310924</v>
      </c>
      <c r="O17" s="237">
        <f>I17/C17</f>
        <v>1.6414547795300933</v>
      </c>
      <c r="P17" s="84">
        <f>N17/O17-1</f>
        <v>5.2919245345196986E-2</v>
      </c>
      <c r="U17" s="5"/>
    </row>
    <row r="18" spans="1:21">
      <c r="A18" s="32" t="s">
        <v>17</v>
      </c>
      <c r="B18" s="10">
        <f>VLOOKUP(A18,'T23'!A:N,14,0)</f>
        <v>16149</v>
      </c>
      <c r="C18" s="10">
        <f>VLOOKUP(A18,'T22'!A:N,14,FALSE)</f>
        <v>27617</v>
      </c>
      <c r="D18" s="9">
        <f>B18-C18</f>
        <v>-11468</v>
      </c>
      <c r="E18" s="75">
        <f>B18/C18-1</f>
        <v>-0.41525147554042796</v>
      </c>
      <c r="F18" s="93">
        <f>B18/$B$7</f>
        <v>3.4057118273039012E-2</v>
      </c>
      <c r="G18" s="93">
        <f>C18/$C$7</f>
        <v>6.6695969068256075E-2</v>
      </c>
      <c r="H18" s="10">
        <f>VLOOKUP(A18,'N23'!A:N,14,0)</f>
        <v>58559</v>
      </c>
      <c r="I18" s="10">
        <f>VLOOKUP(A18,'N22'!A:N,14,0)</f>
        <v>88287</v>
      </c>
      <c r="J18" s="9">
        <f>H18-I18</f>
        <v>-29728</v>
      </c>
      <c r="K18" s="75">
        <f>H18/I18-1</f>
        <v>-0.33672001540430641</v>
      </c>
      <c r="L18" s="93">
        <f>H18/$H$7</f>
        <v>5.6604065393504537E-2</v>
      </c>
      <c r="M18" s="93">
        <f>I18/$I$7</f>
        <v>9.658997044983858E-2</v>
      </c>
      <c r="N18" s="234">
        <f>H18/B18</f>
        <v>3.6261688030218591</v>
      </c>
      <c r="O18" s="237">
        <f>I18/C18</f>
        <v>3.1968352826157802</v>
      </c>
      <c r="P18" s="84">
        <f>N18/O18-1</f>
        <v>0.13429954390855592</v>
      </c>
      <c r="U18" s="5"/>
    </row>
    <row r="19" spans="1:21">
      <c r="A19" s="32" t="s">
        <v>33</v>
      </c>
      <c r="B19" s="10">
        <f>VLOOKUP(A19,'T23'!A:N,14,0)</f>
        <v>13758</v>
      </c>
      <c r="C19" s="10">
        <f>VLOOKUP(A19,'T22'!A:N,14,FALSE)</f>
        <v>10904</v>
      </c>
      <c r="D19" s="9">
        <f>B19-C19</f>
        <v>2854</v>
      </c>
      <c r="E19" s="75">
        <f>B19/C19-1</f>
        <v>0.26173881144534117</v>
      </c>
      <c r="F19" s="93">
        <f>B19/$B$7</f>
        <v>2.9014665502537042E-2</v>
      </c>
      <c r="G19" s="93">
        <f>C19/$C$7</f>
        <v>2.6333520900903948E-2</v>
      </c>
      <c r="H19" s="10">
        <f>VLOOKUP(A19,'N23'!A:N,14,0)</f>
        <v>76312</v>
      </c>
      <c r="I19" s="10">
        <f>VLOOKUP(A19,'N22'!A:N,14,0)</f>
        <v>61810</v>
      </c>
      <c r="J19" s="9">
        <f>H19-I19</f>
        <v>14502</v>
      </c>
      <c r="K19" s="75">
        <f>H19/I19-1</f>
        <v>0.23462222941271649</v>
      </c>
      <c r="L19" s="93">
        <f>H19/$H$7</f>
        <v>7.3764398953348215E-2</v>
      </c>
      <c r="M19" s="93">
        <f>I19/$I$7</f>
        <v>6.762293512640051E-2</v>
      </c>
      <c r="N19" s="234">
        <f>H19/B19</f>
        <v>5.5467364442506177</v>
      </c>
      <c r="O19" s="237">
        <f>I19/C19</f>
        <v>5.6685619955979458</v>
      </c>
      <c r="P19" s="84">
        <f>N19/O19-1</f>
        <v>-2.1491438470979896E-2</v>
      </c>
      <c r="U19" s="5"/>
    </row>
    <row r="20" spans="1:21">
      <c r="A20" s="32" t="s">
        <v>30</v>
      </c>
      <c r="B20" s="10">
        <f>VLOOKUP(A20,'T23'!A:N,14,0)</f>
        <v>13707</v>
      </c>
      <c r="C20" s="10">
        <f>VLOOKUP(A20,'T22'!A:N,14,FALSE)</f>
        <v>11701</v>
      </c>
      <c r="D20" s="9">
        <f>B20-C20</f>
        <v>2006</v>
      </c>
      <c r="E20" s="75">
        <f>B20/C20-1</f>
        <v>0.17143833860353808</v>
      </c>
      <c r="F20" s="93">
        <f>B20/$B$7</f>
        <v>2.8907110048210151E-2</v>
      </c>
      <c r="G20" s="93">
        <f>C20/$C$7</f>
        <v>2.8258302280032749E-2</v>
      </c>
      <c r="H20" s="10">
        <f>VLOOKUP(A20,'N23'!A:N,14,0)</f>
        <v>26458</v>
      </c>
      <c r="I20" s="10">
        <f>VLOOKUP(A20,'N22'!A:N,14,0)</f>
        <v>21656</v>
      </c>
      <c r="J20" s="9">
        <f>H20-I20</f>
        <v>4802</v>
      </c>
      <c r="K20" s="75">
        <f>H20/I20-1</f>
        <v>0.22173993350572596</v>
      </c>
      <c r="L20" s="93">
        <f>H20/$H$7</f>
        <v>2.5574725698549208E-2</v>
      </c>
      <c r="M20" s="93">
        <f>I20/$I$7</f>
        <v>2.3692643311718647E-2</v>
      </c>
      <c r="N20" s="234">
        <f>H20/B20</f>
        <v>1.930254614430583</v>
      </c>
      <c r="O20" s="237">
        <f>I20/C20</f>
        <v>1.8507819844457738</v>
      </c>
      <c r="P20" s="84">
        <f>N20/O20-1</f>
        <v>4.2940027865360664E-2</v>
      </c>
      <c r="U20" s="5"/>
    </row>
    <row r="21" spans="1:21">
      <c r="A21" s="32" t="s">
        <v>23</v>
      </c>
      <c r="B21" s="10">
        <f>VLOOKUP(A21,'T23'!A:N,14,0)</f>
        <v>11462</v>
      </c>
      <c r="C21" s="10">
        <f>VLOOKUP(A21,'T22'!A:N,14,FALSE)</f>
        <v>7761</v>
      </c>
      <c r="D21" s="9">
        <f>B21-C21</f>
        <v>3701</v>
      </c>
      <c r="E21" s="75">
        <f>B21/C21-1</f>
        <v>0.47687153717304476</v>
      </c>
      <c r="F21" s="93">
        <f>B21/$B$7</f>
        <v>2.4172561127349876E-2</v>
      </c>
      <c r="G21" s="93">
        <f>C21/$C$7</f>
        <v>1.8743071873800029E-2</v>
      </c>
      <c r="H21" s="10">
        <f>VLOOKUP(A21,'N23'!A:N,14,0)</f>
        <v>33494</v>
      </c>
      <c r="I21" s="10">
        <f>VLOOKUP(A21,'N22'!A:N,14,0)</f>
        <v>16851</v>
      </c>
      <c r="J21" s="9">
        <f>H21-I21</f>
        <v>16643</v>
      </c>
      <c r="K21" s="75">
        <f>H21/I21-1</f>
        <v>0.9876565189009554</v>
      </c>
      <c r="L21" s="93">
        <f>H21/$H$7</f>
        <v>3.2375835760344966E-2</v>
      </c>
      <c r="M21" s="93">
        <f>I21/$I$7</f>
        <v>1.8435756023539477E-2</v>
      </c>
      <c r="N21" s="234">
        <f>H21/B21</f>
        <v>2.9221776304309892</v>
      </c>
      <c r="O21" s="237">
        <f>I21/C21</f>
        <v>2.1712408194820254</v>
      </c>
      <c r="P21" s="84">
        <f>N21/O21-1</f>
        <v>0.34585606728235163</v>
      </c>
      <c r="U21" s="5"/>
    </row>
    <row r="22" spans="1:21">
      <c r="A22" s="32" t="s">
        <v>25</v>
      </c>
      <c r="B22" s="10">
        <f>VLOOKUP(A22,'T23'!A:N,14,0)</f>
        <v>11024</v>
      </c>
      <c r="C22" s="10">
        <f>VLOOKUP(A22,'T22'!A:N,14,FALSE)</f>
        <v>7771</v>
      </c>
      <c r="D22" s="9">
        <f>B22-C22</f>
        <v>3253</v>
      </c>
      <c r="E22" s="75">
        <f>B22/C22-1</f>
        <v>0.41860764380388615</v>
      </c>
      <c r="F22" s="93">
        <f>B22/$B$7</f>
        <v>2.3248849578424796E-2</v>
      </c>
      <c r="G22" s="93">
        <f>C22/$C$7</f>
        <v>1.8767222204780318E-2</v>
      </c>
      <c r="H22" s="10">
        <f>VLOOKUP(A22,'N23'!A:N,14,0)</f>
        <v>21174</v>
      </c>
      <c r="I22" s="10">
        <f>VLOOKUP(A22,'N22'!A:N,14,0)</f>
        <v>19032</v>
      </c>
      <c r="J22" s="9">
        <f>H22-I22</f>
        <v>2142</v>
      </c>
      <c r="K22" s="75">
        <f>H22/I22-1</f>
        <v>0.11254728877679687</v>
      </c>
      <c r="L22" s="93">
        <f>H22/$H$7</f>
        <v>2.0467126840316006E-2</v>
      </c>
      <c r="M22" s="93">
        <f>I22/$I$7</f>
        <v>2.0821868651118826E-2</v>
      </c>
      <c r="N22" s="234">
        <f>H22/B22</f>
        <v>1.9207184325108853</v>
      </c>
      <c r="O22" s="237">
        <f>I22/C22</f>
        <v>2.4491056492085961</v>
      </c>
      <c r="P22" s="84">
        <f>N22/O22-1</f>
        <v>-0.21574700824705295</v>
      </c>
      <c r="U22" s="5"/>
    </row>
    <row r="23" spans="1:21">
      <c r="A23" s="32" t="s">
        <v>22</v>
      </c>
      <c r="B23" s="10">
        <f>VLOOKUP(A23,'T23'!A:N,14,0)</f>
        <v>10282</v>
      </c>
      <c r="C23" s="10">
        <f>VLOOKUP(A23,'T22'!A:N,14,FALSE)</f>
        <v>8411</v>
      </c>
      <c r="D23" s="9">
        <f>B23-C23</f>
        <v>1871</v>
      </c>
      <c r="E23" s="75">
        <f>B23/C23-1</f>
        <v>0.22244679586256089</v>
      </c>
      <c r="F23" s="93">
        <f>B23/$B$7</f>
        <v>2.1684023164492361E-2</v>
      </c>
      <c r="G23" s="93">
        <f>C23/$C$7</f>
        <v>2.0312843387518625E-2</v>
      </c>
      <c r="H23" s="10">
        <f>VLOOKUP(A23,'N23'!A:N,14,0)</f>
        <v>19774</v>
      </c>
      <c r="I23" s="10">
        <f>VLOOKUP(A23,'N22'!A:N,14,0)</f>
        <v>15684</v>
      </c>
      <c r="J23" s="9">
        <f>H23-I23</f>
        <v>4090</v>
      </c>
      <c r="K23" s="75">
        <f>H23/I23-1</f>
        <v>0.26077531242030094</v>
      </c>
      <c r="L23" s="93">
        <f>H23/$H$7</f>
        <v>1.911386446303999E-2</v>
      </c>
      <c r="M23" s="93">
        <f>I23/$I$7</f>
        <v>1.7159005250323017E-2</v>
      </c>
      <c r="N23" s="234">
        <f>H23/B23</f>
        <v>1.923166699085781</v>
      </c>
      <c r="O23" s="237">
        <f>I23/C23</f>
        <v>1.864700986802996</v>
      </c>
      <c r="P23" s="84">
        <f>N23/O23-1</f>
        <v>3.1353934328647304E-2</v>
      </c>
      <c r="U23" s="5"/>
    </row>
    <row r="24" spans="1:21">
      <c r="A24" s="32" t="s">
        <v>28</v>
      </c>
      <c r="B24" s="10">
        <f>VLOOKUP(A24,'T23'!A:N,14,0)</f>
        <v>9696</v>
      </c>
      <c r="C24" s="10">
        <f>VLOOKUP(A24,'T22'!A:N,14,FALSE)</f>
        <v>8902</v>
      </c>
      <c r="D24" s="9">
        <f>B24-C24</f>
        <v>794</v>
      </c>
      <c r="E24" s="75">
        <f>B24/C24-1</f>
        <v>8.9193439676477304E-2</v>
      </c>
      <c r="F24" s="93">
        <f>B24/$B$7</f>
        <v>2.0448189904971593E-2</v>
      </c>
      <c r="G24" s="93">
        <f>C24/$C$7</f>
        <v>2.1498624638650671E-2</v>
      </c>
      <c r="H24" s="10">
        <f>VLOOKUP(A24,'N23'!A:N,14,0)</f>
        <v>21681</v>
      </c>
      <c r="I24" s="10">
        <f>VLOOKUP(A24,'N22'!A:N,14,0)</f>
        <v>18141</v>
      </c>
      <c r="J24" s="9">
        <f>H24-I24</f>
        <v>3540</v>
      </c>
      <c r="K24" s="75">
        <f>H24/I24-1</f>
        <v>0.19513808500082686</v>
      </c>
      <c r="L24" s="93">
        <f>H24/$H$7</f>
        <v>2.0957201144086678E-2</v>
      </c>
      <c r="M24" s="93">
        <f>I24/$I$7</f>
        <v>1.9847074358971553E-2</v>
      </c>
      <c r="N24" s="234">
        <f>H24/B24</f>
        <v>2.2360767326732671</v>
      </c>
      <c r="O24" s="237">
        <f>I24/C24</f>
        <v>2.0378566614243989</v>
      </c>
      <c r="P24" s="84">
        <f>N24/O24-1</f>
        <v>9.726889775962877E-2</v>
      </c>
      <c r="U24" s="5"/>
    </row>
    <row r="25" spans="1:21">
      <c r="A25" s="32" t="s">
        <v>29</v>
      </c>
      <c r="B25" s="10">
        <f>VLOOKUP(A25,'T23'!A:N,14,0)</f>
        <v>8664</v>
      </c>
      <c r="C25" s="10">
        <f>VLOOKUP(A25,'T22'!A:N,14,FALSE)</f>
        <v>7286</v>
      </c>
      <c r="D25" s="9">
        <f>B25-C25</f>
        <v>1378</v>
      </c>
      <c r="E25" s="75">
        <f>B25/C25-1</f>
        <v>0.18912983804556682</v>
      </c>
      <c r="F25" s="93">
        <f>B25/$B$7</f>
        <v>1.8271773652709766E-2</v>
      </c>
      <c r="G25" s="93">
        <f>C25/$C$7</f>
        <v>1.7595931152236441E-2</v>
      </c>
      <c r="H25" s="10">
        <f>VLOOKUP(A25,'N23'!A:N,14,0)</f>
        <v>16990</v>
      </c>
      <c r="I25" s="10">
        <f>VLOOKUP(A25,'N22'!A:N,14,0)</f>
        <v>13475</v>
      </c>
      <c r="J25" s="9">
        <f>H25-I25</f>
        <v>3515</v>
      </c>
      <c r="K25" s="75">
        <f>H25/I25-1</f>
        <v>0.26085343228200375</v>
      </c>
      <c r="L25" s="93">
        <f>H25/$H$7</f>
        <v>1.642280556422825E-2</v>
      </c>
      <c r="M25" s="93">
        <f>I25/$I$7</f>
        <v>1.4742259356548243E-2</v>
      </c>
      <c r="N25" s="234">
        <f>H25/B25</f>
        <v>1.960987996306556</v>
      </c>
      <c r="O25" s="237">
        <f>I25/C25</f>
        <v>1.8494372769695306</v>
      </c>
      <c r="P25" s="84">
        <f>N25/O25-1</f>
        <v>6.0316032733919611E-2</v>
      </c>
      <c r="U25" s="5"/>
    </row>
    <row r="26" spans="1:21">
      <c r="A26" s="32" t="s">
        <v>26</v>
      </c>
      <c r="B26" s="10">
        <f>VLOOKUP(A26,'T23'!A:N,14,0)</f>
        <v>8376</v>
      </c>
      <c r="C26" s="10">
        <f>VLOOKUP(A26,'T22'!A:N,14,FALSE)</f>
        <v>6992</v>
      </c>
      <c r="D26" s="9">
        <f>B26-C26</f>
        <v>1384</v>
      </c>
      <c r="E26" s="75">
        <f>B26/C26-1</f>
        <v>0.19794050343249436</v>
      </c>
      <c r="F26" s="93">
        <f>B26/$B$7</f>
        <v>1.7664401675334371E-2</v>
      </c>
      <c r="G26" s="93">
        <f>C26/$C$7</f>
        <v>1.6885911421416031E-2</v>
      </c>
      <c r="H26" s="10">
        <f>VLOOKUP(A26,'N23'!A:N,14,0)</f>
        <v>17507</v>
      </c>
      <c r="I26" s="10">
        <f>VLOOKUP(A26,'N22'!A:N,14,0)</f>
        <v>13241</v>
      </c>
      <c r="J26" s="9">
        <f>H26-I26</f>
        <v>4266</v>
      </c>
      <c r="K26" s="75">
        <f>H26/I26-1</f>
        <v>0.32218110414621259</v>
      </c>
      <c r="L26" s="93">
        <f>H26/$H$7</f>
        <v>1.6922546027836608E-2</v>
      </c>
      <c r="M26" s="93">
        <f>I26/$I$7</f>
        <v>1.4486252774772192E-2</v>
      </c>
      <c r="N26" s="234">
        <f>H26/B26</f>
        <v>2.0901384909264564</v>
      </c>
      <c r="O26" s="237">
        <f>I26/C26</f>
        <v>1.8937356979405033</v>
      </c>
      <c r="P26" s="84">
        <f>N26/O26-1</f>
        <v>0.10371182905806098</v>
      </c>
      <c r="U26" s="5"/>
    </row>
    <row r="27" spans="1:21">
      <c r="A27" s="32" t="s">
        <v>27</v>
      </c>
      <c r="B27" s="10">
        <f>VLOOKUP(A27,'T23'!A:N,14,0)</f>
        <v>6906</v>
      </c>
      <c r="C27" s="10">
        <f>VLOOKUP(A27,'T22'!A:N,14,FALSE)</f>
        <v>6307</v>
      </c>
      <c r="D27" s="9">
        <f>B27-C27</f>
        <v>599</v>
      </c>
      <c r="E27" s="75">
        <f>B27/C27-1</f>
        <v>9.4973838592040671E-2</v>
      </c>
      <c r="F27" s="93">
        <f>B27/$B$7</f>
        <v>1.4564273874147465E-2</v>
      </c>
      <c r="G27" s="93">
        <f>C27/$C$7</f>
        <v>1.5231613749266433E-2</v>
      </c>
      <c r="H27" s="10">
        <f>VLOOKUP(A27,'N23'!A:N,14,0)</f>
        <v>13780</v>
      </c>
      <c r="I27" s="10">
        <f>VLOOKUP(A27,'N22'!A:N,14,0)</f>
        <v>12339</v>
      </c>
      <c r="J27" s="9">
        <f>H27-I27</f>
        <v>1441</v>
      </c>
      <c r="K27" s="75">
        <f>H27/I27-1</f>
        <v>0.1167841802415106</v>
      </c>
      <c r="L27" s="93">
        <f>H27/$H$7</f>
        <v>1.3319968256331093E-2</v>
      </c>
      <c r="M27" s="93">
        <f>I27/$I$7</f>
        <v>1.3499423985191003E-2</v>
      </c>
      <c r="N27" s="234">
        <f>H27/B27</f>
        <v>1.9953663481030988</v>
      </c>
      <c r="O27" s="237">
        <f>I27/C27</f>
        <v>1.956397653400983</v>
      </c>
      <c r="P27" s="84">
        <f>N27/O27-1</f>
        <v>1.9918596116885068E-2</v>
      </c>
      <c r="U27" s="5"/>
    </row>
    <row r="28" spans="1:21">
      <c r="A28" s="32" t="s">
        <v>36</v>
      </c>
      <c r="B28" s="10">
        <f>VLOOKUP(A28,'T23'!A:N,14,0)</f>
        <v>4810</v>
      </c>
      <c r="C28" s="10">
        <f>VLOOKUP(A28,'T22'!A:N,14,FALSE)</f>
        <v>3447</v>
      </c>
      <c r="D28" s="9">
        <f>B28-C28</f>
        <v>1363</v>
      </c>
      <c r="E28" s="75">
        <f>B28/C28-1</f>
        <v>0.39541630403249206</v>
      </c>
      <c r="F28" s="93">
        <f>B28/$B$7</f>
        <v>1.0143955594359877E-2</v>
      </c>
      <c r="G28" s="93">
        <f>C28/$C$7</f>
        <v>8.324619088904613E-3</v>
      </c>
      <c r="H28" s="10">
        <f>VLOOKUP(A28,'N23'!A:N,14,0)</f>
        <v>9097</v>
      </c>
      <c r="I28" s="10">
        <f>VLOOKUP(A28,'N22'!A:N,14,0)</f>
        <v>13758</v>
      </c>
      <c r="J28" s="9">
        <f>H28-I28</f>
        <v>-4661</v>
      </c>
      <c r="K28" s="75">
        <f>H28/I28-1</f>
        <v>-0.33878470707951736</v>
      </c>
      <c r="L28" s="93">
        <f>H28/$H$7</f>
        <v>8.7933056043428114E-3</v>
      </c>
      <c r="M28" s="93">
        <f>I28/$I$7</f>
        <v>1.5051874154166289E-2</v>
      </c>
      <c r="N28" s="234">
        <f>H28/B28</f>
        <v>1.8912681912681912</v>
      </c>
      <c r="O28" s="237">
        <f>I28/C28</f>
        <v>3.991296779808529</v>
      </c>
      <c r="P28" s="84">
        <f>N28/O28-1</f>
        <v>-0.52615195120646496</v>
      </c>
      <c r="U28" s="5"/>
    </row>
    <row r="29" spans="1:21">
      <c r="A29" s="32" t="s">
        <v>32</v>
      </c>
      <c r="B29" s="10">
        <f>VLOOKUP(A29,'T23'!A:N,14,0)</f>
        <v>4575</v>
      </c>
      <c r="C29" s="10">
        <f>VLOOKUP(A29,'T22'!A:N,14,FALSE)</f>
        <v>4615</v>
      </c>
      <c r="D29" s="9">
        <f>B29-C29</f>
        <v>-40</v>
      </c>
      <c r="E29" s="75">
        <f>B29/C29-1</f>
        <v>-8.6673889490790357E-3</v>
      </c>
      <c r="F29" s="93">
        <f>B29/$B$7</f>
        <v>9.6483569322653711E-3</v>
      </c>
      <c r="G29" s="93">
        <f>C29/$C$7</f>
        <v>1.1145377747402029E-2</v>
      </c>
      <c r="H29" s="10">
        <f>VLOOKUP(A29,'N23'!A:N,14,0)</f>
        <v>8748</v>
      </c>
      <c r="I29" s="10">
        <f>VLOOKUP(A29,'N22'!A:N,14,0)</f>
        <v>8449</v>
      </c>
      <c r="J29" s="9">
        <f>H29-I29</f>
        <v>299</v>
      </c>
      <c r="K29" s="75">
        <f>H29/I29-1</f>
        <v>3.538880340868733E-2</v>
      </c>
      <c r="L29" s="93">
        <f>H29/$H$7</f>
        <v>8.4559566260075762E-3</v>
      </c>
      <c r="M29" s="93">
        <f>I29/$I$7</f>
        <v>9.2435880744694693E-3</v>
      </c>
      <c r="N29" s="234">
        <f>H29/B29</f>
        <v>1.9121311475409837</v>
      </c>
      <c r="O29" s="237">
        <f>I29/C29</f>
        <v>1.8307692307692307</v>
      </c>
      <c r="P29" s="84">
        <f>N29/O29-1</f>
        <v>4.4441383110621402E-2</v>
      </c>
      <c r="U29" s="5"/>
    </row>
    <row r="30" spans="1:21">
      <c r="A30" s="32" t="s">
        <v>35</v>
      </c>
      <c r="B30" s="10">
        <f>VLOOKUP(A30,'T23'!A:N,14,0)</f>
        <v>4425</v>
      </c>
      <c r="C30" s="10">
        <f>VLOOKUP(A30,'T22'!A:N,14,FALSE)</f>
        <v>3065</v>
      </c>
      <c r="D30" s="9">
        <f>B30-C30</f>
        <v>1360</v>
      </c>
      <c r="E30" s="75">
        <f>B30/C30-1</f>
        <v>0.44371941272430671</v>
      </c>
      <c r="F30" s="93">
        <f>B30/$B$7</f>
        <v>9.3320173607156862E-3</v>
      </c>
      <c r="G30" s="93">
        <f>C30/$C$7</f>
        <v>7.4020764454576851E-3</v>
      </c>
      <c r="H30" s="10">
        <f>VLOOKUP(A30,'N23'!A:N,14,0)</f>
        <v>7726</v>
      </c>
      <c r="I30" s="10">
        <f>VLOOKUP(A30,'N22'!A:N,14,0)</f>
        <v>6314</v>
      </c>
      <c r="J30" s="9">
        <f>H30-I30</f>
        <v>1412</v>
      </c>
      <c r="K30" s="75">
        <f>H30/I30-1</f>
        <v>0.22363002850807723</v>
      </c>
      <c r="L30" s="93">
        <f>H30/$H$7</f>
        <v>7.468075090596083E-3</v>
      </c>
      <c r="M30" s="93">
        <f>I30/$I$7</f>
        <v>6.9078015270683194E-3</v>
      </c>
      <c r="N30" s="234">
        <f>H30/B30</f>
        <v>1.7459887005649717</v>
      </c>
      <c r="O30" s="237">
        <f>I30/C30</f>
        <v>2.060032626427406</v>
      </c>
      <c r="P30" s="84">
        <f>N30/O30-1</f>
        <v>-0.15244609324807745</v>
      </c>
      <c r="U30" s="5"/>
    </row>
    <row r="31" spans="1:21">
      <c r="A31" s="32" t="s">
        <v>37</v>
      </c>
      <c r="B31" s="10">
        <f>VLOOKUP(A31,'T23'!A:N,14,0)</f>
        <v>4237</v>
      </c>
      <c r="C31" s="10">
        <f>VLOOKUP(A31,'T22'!A:N,14,FALSE)</f>
        <v>3013</v>
      </c>
      <c r="D31" s="9">
        <f>B31-C31</f>
        <v>1224</v>
      </c>
      <c r="E31" s="75">
        <f>B31/C31-1</f>
        <v>0.40623962827746429</v>
      </c>
      <c r="F31" s="93">
        <f>B31/$B$7</f>
        <v>8.9355384310400819E-3</v>
      </c>
      <c r="G31" s="93">
        <f>C31/$C$7</f>
        <v>7.2764947243601974E-3</v>
      </c>
      <c r="H31" s="10">
        <f>VLOOKUP(A31,'N23'!A:N,14,0)</f>
        <v>8132</v>
      </c>
      <c r="I31" s="10">
        <f>VLOOKUP(A31,'N22'!A:N,14,0)</f>
        <v>5555</v>
      </c>
      <c r="J31" s="9">
        <f>H31-I31</f>
        <v>2577</v>
      </c>
      <c r="K31" s="75">
        <f>H31/I31-1</f>
        <v>0.46390639063906391</v>
      </c>
      <c r="L31" s="93">
        <f>H31/$H$7</f>
        <v>7.8605211800061286E-3</v>
      </c>
      <c r="M31" s="93">
        <f>I31/$I$7</f>
        <v>6.0774212041280517E-3</v>
      </c>
      <c r="N31" s="234">
        <f>H31/B31</f>
        <v>1.9192825112107623</v>
      </c>
      <c r="O31" s="237">
        <f>I31/C31</f>
        <v>1.8436773979422503</v>
      </c>
      <c r="P31" s="84">
        <f>N31/O31-1</f>
        <v>4.1007777907835496E-2</v>
      </c>
      <c r="U31" s="5"/>
    </row>
    <row r="32" spans="1:21">
      <c r="A32" s="32" t="s">
        <v>31</v>
      </c>
      <c r="B32" s="10">
        <f>VLOOKUP(A32,'T23'!A:N,14,0)</f>
        <v>4169</v>
      </c>
      <c r="C32" s="10">
        <f>VLOOKUP(A32,'T22'!A:N,14,FALSE)</f>
        <v>4715</v>
      </c>
      <c r="D32" s="9">
        <f>B32-C32</f>
        <v>-546</v>
      </c>
      <c r="E32" s="75">
        <f>B32/C32-1</f>
        <v>-0.11580063626723225</v>
      </c>
      <c r="F32" s="93">
        <f>B32/$B$7</f>
        <v>8.7921311586042251E-3</v>
      </c>
      <c r="G32" s="93">
        <f>C32/$C$7</f>
        <v>1.1386881057204888E-2</v>
      </c>
      <c r="H32" s="10">
        <f>VLOOKUP(A32,'N23'!A:N,14,0)</f>
        <v>9402</v>
      </c>
      <c r="I32" s="10">
        <f>VLOOKUP(A32,'N22'!A:N,14,0)</f>
        <v>10464</v>
      </c>
      <c r="J32" s="9">
        <f>H32-I32</f>
        <v>-1062</v>
      </c>
      <c r="K32" s="75">
        <f>H32/I32-1</f>
        <v>-0.10149082568807344</v>
      </c>
      <c r="L32" s="93">
        <f>H32/$H$7</f>
        <v>9.0881234793922308E-3</v>
      </c>
      <c r="M32" s="93">
        <f>I32/$I$7</f>
        <v>1.1448089195318799E-2</v>
      </c>
      <c r="N32" s="234">
        <f>H32/B32</f>
        <v>2.2552170784360759</v>
      </c>
      <c r="O32" s="237">
        <f>I32/C32</f>
        <v>2.2193001060445385</v>
      </c>
      <c r="P32" s="84">
        <f>N32/O32-1</f>
        <v>1.6183918656928364E-2</v>
      </c>
      <c r="U32" s="5"/>
    </row>
    <row r="33" spans="1:21">
      <c r="A33" s="32" t="s">
        <v>24</v>
      </c>
      <c r="B33" s="10">
        <f>VLOOKUP(A33,'T23'!A:N,14,0)</f>
        <v>4114</v>
      </c>
      <c r="C33" s="10">
        <f>VLOOKUP(A33,'T22'!A:N,14,FALSE)</f>
        <v>21032</v>
      </c>
      <c r="D33" s="9">
        <f>B33-C33</f>
        <v>-16918</v>
      </c>
      <c r="E33" s="75">
        <f>B33/C33-1</f>
        <v>-0.80439330543933052</v>
      </c>
      <c r="F33" s="93">
        <f>B33/$B$7</f>
        <v>8.6761399823693415E-3</v>
      </c>
      <c r="G33" s="93">
        <f>C33/$C$7</f>
        <v>5.0792976117737691E-2</v>
      </c>
      <c r="H33" s="10">
        <f>VLOOKUP(A33,'N23'!A:N,14,0)</f>
        <v>7492</v>
      </c>
      <c r="I33" s="10">
        <f>VLOOKUP(A33,'N22'!A:N,14,0)</f>
        <v>34597</v>
      </c>
      <c r="J33" s="9">
        <f>H33-I33</f>
        <v>-27105</v>
      </c>
      <c r="K33" s="75">
        <f>H33/I33-1</f>
        <v>-0.78344943203167905</v>
      </c>
      <c r="L33" s="93">
        <f>H33/$H$7</f>
        <v>7.2418869503942341E-3</v>
      </c>
      <c r="M33" s="93">
        <f>I33/$I$7</f>
        <v>3.7850682520111284E-2</v>
      </c>
      <c r="N33" s="234">
        <f>H33/B33</f>
        <v>1.8210986874088477</v>
      </c>
      <c r="O33" s="237">
        <f>I33/C33</f>
        <v>1.6449695701787752</v>
      </c>
      <c r="P33" s="84">
        <f>N33/O33-1</f>
        <v>0.10707135282200442</v>
      </c>
    </row>
    <row r="34" spans="1:21">
      <c r="A34" s="32" t="s">
        <v>39</v>
      </c>
      <c r="B34" s="10">
        <f>VLOOKUP(A34,'T23'!A:N,14,0)</f>
        <v>3516</v>
      </c>
      <c r="C34" s="10">
        <f>VLOOKUP(A34,'T22'!A:N,14,FALSE)</f>
        <v>1913</v>
      </c>
      <c r="D34" s="9">
        <f>B34-C34</f>
        <v>1603</v>
      </c>
      <c r="E34" s="75">
        <f>B34/C34-1</f>
        <v>0.83795086251960282</v>
      </c>
      <c r="F34" s="93">
        <f>B34/$B$7</f>
        <v>7.4149995571246002E-3</v>
      </c>
      <c r="G34" s="93">
        <f>C34/$C$7</f>
        <v>4.6199583165287281E-3</v>
      </c>
      <c r="H34" s="10">
        <f>VLOOKUP(A34,'N23'!A:N,14,0)</f>
        <v>7045</v>
      </c>
      <c r="I34" s="10">
        <f>VLOOKUP(A34,'N22'!A:N,14,0)</f>
        <v>5327</v>
      </c>
      <c r="J34" s="9">
        <f>H34-I34</f>
        <v>1718</v>
      </c>
      <c r="K34" s="75">
        <f>H34/I34-1</f>
        <v>0.32250797822414112</v>
      </c>
      <c r="L34" s="93">
        <f>H34/$H$7</f>
        <v>6.8098096056496771E-3</v>
      </c>
      <c r="M34" s="93">
        <f>I34/$I$7</f>
        <v>5.8279788936795914E-3</v>
      </c>
      <c r="N34" s="234">
        <f>H34/B34</f>
        <v>2.0036973833902163</v>
      </c>
      <c r="O34" s="237">
        <f>I34/C34</f>
        <v>2.7846314688970204</v>
      </c>
      <c r="P34" s="84">
        <f>N34/O34-1</f>
        <v>-0.28044432242810513</v>
      </c>
      <c r="U34" s="5"/>
    </row>
    <row r="35" spans="1:21">
      <c r="A35" s="32" t="s">
        <v>56</v>
      </c>
      <c r="B35" s="10">
        <f>VLOOKUP(A35,'T23'!A:N,14,0)</f>
        <v>3283</v>
      </c>
      <c r="C35" s="10">
        <f>VLOOKUP(A35,'T22'!A:N,14,FALSE)</f>
        <v>419</v>
      </c>
      <c r="D35" s="9">
        <f>B35-C35</f>
        <v>2864</v>
      </c>
      <c r="E35" s="75">
        <f>B35/C35-1</f>
        <v>6.8353221957040571</v>
      </c>
      <c r="F35" s="93">
        <f>B35/$B$7</f>
        <v>6.9236187559840899E-3</v>
      </c>
      <c r="G35" s="93">
        <f>C35/$C$7</f>
        <v>1.011898868073987E-3</v>
      </c>
      <c r="H35" s="10">
        <f>VLOOKUP(A35,'N23'!A:N,14,0)</f>
        <v>4806</v>
      </c>
      <c r="I35" s="10">
        <f>VLOOKUP(A35,'N22'!A:N,14,0)</f>
        <v>763</v>
      </c>
      <c r="J35" s="9">
        <f>H35-I35</f>
        <v>4043</v>
      </c>
      <c r="K35" s="75">
        <f>H35/I35-1</f>
        <v>5.2988204456094365</v>
      </c>
      <c r="L35" s="93">
        <f>H35/$H$7</f>
        <v>4.6455564179918168E-3</v>
      </c>
      <c r="M35" s="93">
        <f>I35/$I$7</f>
        <v>8.3475650382532909E-4</v>
      </c>
      <c r="N35" s="234">
        <f>H35/B35</f>
        <v>1.4639049649710631</v>
      </c>
      <c r="O35" s="237">
        <f>I35/C35</f>
        <v>1.8210023866348448</v>
      </c>
      <c r="P35" s="84">
        <f>N35/O35-1</f>
        <v>-0.19609937048115922</v>
      </c>
      <c r="U35" s="5"/>
    </row>
    <row r="36" spans="1:21">
      <c r="A36" s="32" t="s">
        <v>34</v>
      </c>
      <c r="B36" s="10">
        <f>VLOOKUP(A36,'T23'!A:N,14,0)</f>
        <v>3160</v>
      </c>
      <c r="C36" s="10">
        <f>VLOOKUP(A36,'T22'!A:N,14,FALSE)</f>
        <v>3625</v>
      </c>
      <c r="D36" s="9">
        <f>B36-C36</f>
        <v>-465</v>
      </c>
      <c r="E36" s="75">
        <f>B36/C36-1</f>
        <v>-0.12827586206896546</v>
      </c>
      <c r="F36" s="93">
        <f>B36/$B$7</f>
        <v>6.6642203073133495E-3</v>
      </c>
      <c r="G36" s="93">
        <f>C36/$C$7</f>
        <v>8.754494980353706E-3</v>
      </c>
      <c r="H36" s="10">
        <f>VLOOKUP(A36,'N23'!A:N,14,0)</f>
        <v>5982</v>
      </c>
      <c r="I36" s="10">
        <f>VLOOKUP(A36,'N22'!A:N,14,0)</f>
        <v>5722</v>
      </c>
      <c r="J36" s="9">
        <f>H36-I36</f>
        <v>260</v>
      </c>
      <c r="K36" s="75">
        <f>H36/I36-1</f>
        <v>4.5438657811953886E-2</v>
      </c>
      <c r="L36" s="93">
        <f>H36/$H$7</f>
        <v>5.7822968149036716E-3</v>
      </c>
      <c r="M36" s="93">
        <f>I36/$I$7</f>
        <v>6.2601267560793358E-3</v>
      </c>
      <c r="N36" s="234">
        <f>H36/B36</f>
        <v>1.8930379746835444</v>
      </c>
      <c r="O36" s="237">
        <f>I36/C36</f>
        <v>1.5784827586206898</v>
      </c>
      <c r="P36" s="84">
        <f>N36/O36-1</f>
        <v>0.19927694131909268</v>
      </c>
    </row>
    <row r="37" spans="1:21">
      <c r="A37" s="32" t="s">
        <v>40</v>
      </c>
      <c r="B37" s="10">
        <f>VLOOKUP(A37,'T23'!A:N,14,0)</f>
        <v>2738</v>
      </c>
      <c r="C37" s="10">
        <f>VLOOKUP(A37,'T22'!A:N,14,FALSE)</f>
        <v>1555</v>
      </c>
      <c r="D37" s="9">
        <f>B37-C37</f>
        <v>1183</v>
      </c>
      <c r="E37" s="75">
        <f>B37/C37-1</f>
        <v>0.76077170418006435</v>
      </c>
      <c r="F37" s="93">
        <f>B37/$B$7</f>
        <v>5.7742516460202375E-3</v>
      </c>
      <c r="G37" s="93">
        <f>C37/$C$7</f>
        <v>3.755376467434486E-3</v>
      </c>
      <c r="H37" s="10">
        <f>VLOOKUP(A37,'N23'!A:N,14,0)</f>
        <v>7304</v>
      </c>
      <c r="I37" s="10">
        <f>VLOOKUP(A37,'N22'!A:N,14,0)</f>
        <v>2937</v>
      </c>
      <c r="J37" s="9">
        <f>H37-I37</f>
        <v>4367</v>
      </c>
      <c r="K37" s="75">
        <f>H37/I37-1</f>
        <v>1.4868913857677901</v>
      </c>
      <c r="L37" s="93">
        <f>H37/$H$7</f>
        <v>7.06016314544574E-3</v>
      </c>
      <c r="M37" s="93">
        <f>I37/$I$7</f>
        <v>3.213210814855821E-3</v>
      </c>
      <c r="N37" s="234">
        <f>H37/B37</f>
        <v>2.6676406135865594</v>
      </c>
      <c r="O37" s="237">
        <f>I37/C37</f>
        <v>1.8887459807073954</v>
      </c>
      <c r="P37" s="84">
        <f>N37/O37-1</f>
        <v>0.41238718220194071</v>
      </c>
    </row>
    <row r="38" spans="1:21">
      <c r="A38" s="32" t="s">
        <v>41</v>
      </c>
      <c r="B38" s="10">
        <f>VLOOKUP(A38,'T23'!A:N,14,0)</f>
        <v>2240</v>
      </c>
      <c r="C38" s="10">
        <f>VLOOKUP(A38,'T22'!A:N,14,FALSE)</f>
        <v>1661</v>
      </c>
      <c r="D38" s="9">
        <f>B38-C38</f>
        <v>579</v>
      </c>
      <c r="E38" s="75">
        <f>B38/C38-1</f>
        <v>0.34858518964479224</v>
      </c>
      <c r="F38" s="93">
        <f>B38/$B$7</f>
        <v>4.7240042684752858E-3</v>
      </c>
      <c r="G38" s="93">
        <f>C38/$C$7</f>
        <v>4.0113699758255184E-3</v>
      </c>
      <c r="H38" s="10">
        <f>VLOOKUP(A38,'N23'!A:N,14,0)</f>
        <v>6933</v>
      </c>
      <c r="I38" s="10">
        <f>VLOOKUP(A38,'N22'!A:N,14,0)</f>
        <v>3974</v>
      </c>
      <c r="J38" s="9">
        <f>H38-I38</f>
        <v>2959</v>
      </c>
      <c r="K38" s="75">
        <f>H38/I38-1</f>
        <v>0.74458983392048306</v>
      </c>
      <c r="L38" s="93">
        <f>H38/$H$7</f>
        <v>6.701548615467596E-3</v>
      </c>
      <c r="M38" s="93">
        <f>I38/$I$7</f>
        <v>4.3477357093078088E-3</v>
      </c>
      <c r="N38" s="234">
        <f>H38/B38</f>
        <v>3.0950892857142858</v>
      </c>
      <c r="O38" s="237">
        <f>I38/C38</f>
        <v>2.3925346177001807</v>
      </c>
      <c r="P38" s="84">
        <f>N38/O38-1</f>
        <v>0.29364451524192958</v>
      </c>
    </row>
    <row r="39" spans="1:21">
      <c r="A39" s="32" t="s">
        <v>53</v>
      </c>
      <c r="B39" s="10">
        <f>VLOOKUP(A39,'T23'!A:N,14,0)</f>
        <v>2092</v>
      </c>
      <c r="C39" s="10">
        <f>VLOOKUP(A39,'T22'!A:N,14,FALSE)</f>
        <v>514</v>
      </c>
      <c r="D39" s="9">
        <f>B39-C39</f>
        <v>1578</v>
      </c>
      <c r="E39" s="75">
        <f>B39/C39-1</f>
        <v>3.0700389105058363</v>
      </c>
      <c r="F39" s="93">
        <f>B39/$B$7</f>
        <v>4.4118825578795973E-3</v>
      </c>
      <c r="G39" s="93">
        <f>C39/$C$7</f>
        <v>1.2413270123867047E-3</v>
      </c>
      <c r="H39" s="10">
        <f>VLOOKUP(A39,'N23'!A:N,14,0)</f>
        <v>3708</v>
      </c>
      <c r="I39" s="10">
        <f>VLOOKUP(A39,'N22'!A:N,14,0)</f>
        <v>1075</v>
      </c>
      <c r="J39" s="9">
        <f>H39-I39</f>
        <v>2633</v>
      </c>
      <c r="K39" s="75">
        <f>H39/I39-1</f>
        <v>2.4493023255813955</v>
      </c>
      <c r="L39" s="93">
        <f>H39/$H$7</f>
        <v>3.584212067813911E-3</v>
      </c>
      <c r="M39" s="93">
        <f>I39/$I$7</f>
        <v>1.1760986128600639E-3</v>
      </c>
      <c r="N39" s="234">
        <f>H39/B39</f>
        <v>1.7724665391969407</v>
      </c>
      <c r="O39" s="237">
        <f>I39/C39</f>
        <v>2.0914396887159534</v>
      </c>
      <c r="P39" s="84">
        <f>N39/O39-1</f>
        <v>-0.1525136733514163</v>
      </c>
    </row>
    <row r="40" spans="1:21">
      <c r="A40" s="32" t="s">
        <v>44</v>
      </c>
      <c r="B40" s="10">
        <f>VLOOKUP(A40,'T23'!A:N,14,0)</f>
        <v>1952</v>
      </c>
      <c r="C40" s="10">
        <f>VLOOKUP(A40,'T22'!A:N,14,FALSE)</f>
        <v>1142</v>
      </c>
      <c r="D40" s="9">
        <f>B40-C40</f>
        <v>810</v>
      </c>
      <c r="E40" s="75">
        <f>B40/C40-1</f>
        <v>0.70928196147110323</v>
      </c>
      <c r="F40" s="93">
        <f>B40/$B$7</f>
        <v>4.1166322910998919E-3</v>
      </c>
      <c r="G40" s="93">
        <f>C40/$C$7</f>
        <v>2.7579677979486707E-3</v>
      </c>
      <c r="H40" s="10">
        <f>VLOOKUP(A40,'N23'!A:N,14,0)</f>
        <v>3636</v>
      </c>
      <c r="I40" s="10">
        <f>VLOOKUP(A40,'N22'!A:N,14,0)</f>
        <v>2711</v>
      </c>
      <c r="J40" s="9">
        <f>H40-I40</f>
        <v>925</v>
      </c>
      <c r="K40" s="75">
        <f>H40/I40-1</f>
        <v>0.34120250829952048</v>
      </c>
      <c r="L40" s="93">
        <f>H40/$H$7</f>
        <v>3.5146157169825727E-3</v>
      </c>
      <c r="M40" s="93">
        <f>I40/$I$7</f>
        <v>2.9659565948498916E-3</v>
      </c>
      <c r="N40" s="234">
        <f>H40/B40</f>
        <v>1.8627049180327868</v>
      </c>
      <c r="O40" s="237">
        <f>I40/C40</f>
        <v>2.373905429071804</v>
      </c>
      <c r="P40" s="84">
        <f>N40/O40-1</f>
        <v>-0.21534156532886672</v>
      </c>
    </row>
    <row r="41" spans="1:21">
      <c r="A41" s="32" t="s">
        <v>45</v>
      </c>
      <c r="B41" s="10">
        <f>VLOOKUP(A41,'T23'!A:N,14,0)</f>
        <v>1735</v>
      </c>
      <c r="C41" s="10">
        <f>VLOOKUP(A41,'T22'!A:N,14,FALSE)</f>
        <v>1221</v>
      </c>
      <c r="D41" s="9">
        <f>B41-C41</f>
        <v>514</v>
      </c>
      <c r="E41" s="75">
        <f>B41/C41-1</f>
        <v>0.42096642096642101</v>
      </c>
      <c r="F41" s="93">
        <f>B41/$B$7</f>
        <v>3.6589943775913484E-3</v>
      </c>
      <c r="G41" s="93">
        <f>C41/$C$7</f>
        <v>2.948755412692931E-3</v>
      </c>
      <c r="H41" s="10">
        <f>VLOOKUP(A41,'N23'!A:N,14,0)</f>
        <v>4113</v>
      </c>
      <c r="I41" s="10">
        <f>VLOOKUP(A41,'N22'!A:N,14,0)</f>
        <v>2660</v>
      </c>
      <c r="J41" s="9">
        <f>H41-I41</f>
        <v>1453</v>
      </c>
      <c r="K41" s="75">
        <f>H41/I41-1</f>
        <v>0.5462406015037593</v>
      </c>
      <c r="L41" s="93">
        <f>H41/$H$7</f>
        <v>3.975691541240188E-3</v>
      </c>
      <c r="M41" s="93">
        <f>I41/$I$7</f>
        <v>2.9101602885653675E-3</v>
      </c>
      <c r="N41" s="234">
        <f>H41/B41</f>
        <v>2.3706051873198848</v>
      </c>
      <c r="O41" s="237">
        <f>I41/C41</f>
        <v>2.1785421785421786</v>
      </c>
      <c r="P41" s="84">
        <f>N41/O41-1</f>
        <v>8.8161253277285523E-2</v>
      </c>
    </row>
    <row r="42" spans="1:21" ht="15" customHeight="1">
      <c r="A42" s="32" t="s">
        <v>43</v>
      </c>
      <c r="B42" s="10">
        <f>VLOOKUP(A42,'T23'!A:N,14,0)</f>
        <v>1720</v>
      </c>
      <c r="C42" s="10">
        <f>VLOOKUP(A42,'T22'!A:N,14,FALSE)</f>
        <v>1347</v>
      </c>
      <c r="D42" s="9">
        <f>B42-C42</f>
        <v>373</v>
      </c>
      <c r="E42" s="75">
        <f>B42/C42-1</f>
        <v>0.2769116555308091</v>
      </c>
      <c r="F42" s="93">
        <f>B42/$B$7</f>
        <v>3.6273604204363798E-3</v>
      </c>
      <c r="G42" s="93">
        <f>C42/$C$7</f>
        <v>3.2530495830445354E-3</v>
      </c>
      <c r="H42" s="10">
        <f>VLOOKUP(A42,'N23'!A:N,14,0)</f>
        <v>2900</v>
      </c>
      <c r="I42" s="10">
        <f>VLOOKUP(A42,'N22'!A:N,14,0)</f>
        <v>6719</v>
      </c>
      <c r="J42" s="9">
        <f>H42-I42</f>
        <v>-3819</v>
      </c>
      <c r="K42" s="75">
        <f>H42/I42-1</f>
        <v>-0.56838815299895817</v>
      </c>
      <c r="L42" s="93">
        <f>H42/$H$7</f>
        <v>2.8031863529288949E-3</v>
      </c>
      <c r="M42" s="93">
        <f>I42/$I$7</f>
        <v>7.3508898416807158E-3</v>
      </c>
      <c r="N42" s="234">
        <f>H42/B42</f>
        <v>1.6860465116279071</v>
      </c>
      <c r="O42" s="237">
        <f>I42/C42</f>
        <v>4.9881217520415735</v>
      </c>
      <c r="P42" s="84">
        <f>N42/O42-1</f>
        <v>-0.66198769888930031</v>
      </c>
      <c r="U42" s="5"/>
    </row>
    <row r="43" spans="1:21" ht="15" customHeight="1">
      <c r="A43" s="32" t="s">
        <v>51</v>
      </c>
      <c r="B43" s="10">
        <f>VLOOKUP(A43,'T23'!A:N,14,0)</f>
        <v>1645</v>
      </c>
      <c r="C43" s="10">
        <f>VLOOKUP(A43,'T22'!A:N,14,FALSE)</f>
        <v>951</v>
      </c>
      <c r="D43" s="9">
        <f>B43-C43</f>
        <v>694</v>
      </c>
      <c r="E43" s="75">
        <f>B43/C43-1</f>
        <v>0.72975814931650884</v>
      </c>
      <c r="F43" s="93">
        <f>B43/$B$7</f>
        <v>3.4691906346615378E-3</v>
      </c>
      <c r="G43" s="93">
        <f>C43/$C$7</f>
        <v>2.2966964762252068E-3</v>
      </c>
      <c r="H43" s="10">
        <f>VLOOKUP(A43,'N23'!A:N,14,0)</f>
        <v>3321</v>
      </c>
      <c r="I43" s="10">
        <f>VLOOKUP(A43,'N22'!A:N,14,0)</f>
        <v>1849</v>
      </c>
      <c r="J43" s="9">
        <f>H43-I43</f>
        <v>1472</v>
      </c>
      <c r="K43" s="75">
        <f>H43/I43-1</f>
        <v>0.79610600324499736</v>
      </c>
      <c r="L43" s="93">
        <f>H43/$H$7</f>
        <v>3.2101316820954688E-3</v>
      </c>
      <c r="M43" s="93">
        <f>I43/$I$7</f>
        <v>2.02288961411931E-3</v>
      </c>
      <c r="N43" s="234">
        <f>H43/B43</f>
        <v>2.0188449848024317</v>
      </c>
      <c r="O43" s="237">
        <f>I43/C43</f>
        <v>1.9442691903259726</v>
      </c>
      <c r="P43" s="84">
        <f>N43/O43-1</f>
        <v>3.8356722848627678E-2</v>
      </c>
    </row>
    <row r="44" spans="1:21">
      <c r="A44" s="32" t="s">
        <v>38</v>
      </c>
      <c r="B44" s="10">
        <f>VLOOKUP(A44,'T23'!A:N,14,0)</f>
        <v>1603</v>
      </c>
      <c r="C44" s="10">
        <f>VLOOKUP(A44,'T22'!A:N,14,FALSE)</f>
        <v>1408</v>
      </c>
      <c r="D44" s="9">
        <f>B44-C44</f>
        <v>195</v>
      </c>
      <c r="E44" s="75">
        <f>B44/C44-1</f>
        <v>0.13849431818181812</v>
      </c>
      <c r="F44" s="93">
        <f>B44/$B$7</f>
        <v>3.380615554627626E-3</v>
      </c>
      <c r="G44" s="93">
        <f>C44/$C$7</f>
        <v>3.4003666020242808E-3</v>
      </c>
      <c r="H44" s="10">
        <f>VLOOKUP(A44,'N23'!A:N,14,0)</f>
        <v>4160</v>
      </c>
      <c r="I44" s="10">
        <f>VLOOKUP(A44,'N22'!A:N,14,0)</f>
        <v>4064</v>
      </c>
      <c r="J44" s="9">
        <f>H44-I44</f>
        <v>96</v>
      </c>
      <c r="K44" s="75">
        <f>H44/I44-1</f>
        <v>2.3622047244094446E-2</v>
      </c>
      <c r="L44" s="93">
        <f>H44/$H$7</f>
        <v>4.0211224924773109E-3</v>
      </c>
      <c r="M44" s="93">
        <f>I44/$I$7</f>
        <v>4.4461997792216747E-3</v>
      </c>
      <c r="N44" s="234">
        <f>H44/B44</f>
        <v>2.5951341235184029</v>
      </c>
      <c r="O44" s="237">
        <f>I44/C44</f>
        <v>2.8863636363636362</v>
      </c>
      <c r="P44" s="84">
        <f>N44/O44-1</f>
        <v>-0.10089841389913601</v>
      </c>
    </row>
    <row r="45" spans="1:21">
      <c r="A45" s="32" t="s">
        <v>48</v>
      </c>
      <c r="B45" s="10">
        <f>VLOOKUP(A45,'T23'!A:N,14,0)</f>
        <v>1499</v>
      </c>
      <c r="C45" s="10">
        <f>VLOOKUP(A45,'T22'!A:N,14,FALSE)</f>
        <v>621</v>
      </c>
      <c r="D45" s="9">
        <f>B45-C45</f>
        <v>878</v>
      </c>
      <c r="E45" s="75">
        <f>B45/C45-1</f>
        <v>1.4138486312399356</v>
      </c>
      <c r="F45" s="93">
        <f>B45/$B$7</f>
        <v>3.1612867850198448E-3</v>
      </c>
      <c r="G45" s="93">
        <f>C45/$C$7</f>
        <v>1.4997355538757659E-3</v>
      </c>
      <c r="H45" s="10">
        <f>VLOOKUP(A45,'N23'!A:N,14,0)</f>
        <v>3107</v>
      </c>
      <c r="I45" s="10">
        <f>VLOOKUP(A45,'N22'!A:N,14,0)</f>
        <v>1195</v>
      </c>
      <c r="J45" s="9">
        <f>H45-I45</f>
        <v>1912</v>
      </c>
      <c r="K45" s="75">
        <f>H45/I45-1</f>
        <v>1.6</v>
      </c>
      <c r="L45" s="93">
        <f>H45/$H$7</f>
        <v>3.0032758615689916E-3</v>
      </c>
      <c r="M45" s="93">
        <f>I45/$I$7</f>
        <v>1.307384039411885E-3</v>
      </c>
      <c r="N45" s="234">
        <f>H45/B45</f>
        <v>2.0727151434289528</v>
      </c>
      <c r="O45" s="237">
        <f>I45/C45</f>
        <v>1.924315619967794</v>
      </c>
      <c r="P45" s="84">
        <f>N45/O45-1</f>
        <v>7.711807871914611E-2</v>
      </c>
    </row>
    <row r="46" spans="1:21">
      <c r="A46" s="32" t="s">
        <v>46</v>
      </c>
      <c r="B46" s="10">
        <f>VLOOKUP(A46,'T23'!A:N,14,0)</f>
        <v>1283</v>
      </c>
      <c r="C46" s="10">
        <f>VLOOKUP(A46,'T22'!A:N,14,FALSE)</f>
        <v>921</v>
      </c>
      <c r="D46" s="9">
        <f>B46-C46</f>
        <v>362</v>
      </c>
      <c r="E46" s="75">
        <f>B46/C46-1</f>
        <v>0.39305103148751352</v>
      </c>
      <c r="F46" s="93">
        <f>B46/$B$7</f>
        <v>2.7057578019882996E-3</v>
      </c>
      <c r="G46" s="93">
        <f>C46/$C$7</f>
        <v>2.2242454832843484E-3</v>
      </c>
      <c r="H46" s="10">
        <f>VLOOKUP(A46,'N23'!A:N,14,0)</f>
        <v>2684</v>
      </c>
      <c r="I46" s="10">
        <f>VLOOKUP(A46,'N22'!A:N,14,0)</f>
        <v>2017</v>
      </c>
      <c r="J46" s="9">
        <f>H46-I46</f>
        <v>667</v>
      </c>
      <c r="K46" s="75">
        <f>H46/I46-1</f>
        <v>0.33068914229053048</v>
      </c>
      <c r="L46" s="93">
        <f>H46/$H$7</f>
        <v>2.5943973004348806E-3</v>
      </c>
      <c r="M46" s="93">
        <f>I46/$I$7</f>
        <v>2.2066892112918594E-3</v>
      </c>
      <c r="N46" s="234">
        <f>H46/B46</f>
        <v>2.0919719407638349</v>
      </c>
      <c r="O46" s="237">
        <f>I46/C46</f>
        <v>2.1900108577633008</v>
      </c>
      <c r="P46" s="84">
        <f>N46/O46-1</f>
        <v>-4.4766406820281657E-2</v>
      </c>
    </row>
    <row r="47" spans="1:21">
      <c r="A47" s="32" t="s">
        <v>50</v>
      </c>
      <c r="B47" s="10">
        <f>VLOOKUP(A47,'T23'!A:N,14,0)</f>
        <v>1074</v>
      </c>
      <c r="C47" s="10">
        <f>VLOOKUP(A47,'T22'!A:N,14,FALSE)</f>
        <v>592</v>
      </c>
      <c r="D47" s="9">
        <f>B47-C47</f>
        <v>482</v>
      </c>
      <c r="E47" s="75">
        <f>B47/C47-1</f>
        <v>0.81418918918918926</v>
      </c>
      <c r="F47" s="93">
        <f>B47/$B$7</f>
        <v>2.2649913322957396E-3</v>
      </c>
      <c r="G47" s="93">
        <f>C47/$C$7</f>
        <v>1.4296995940329363E-3</v>
      </c>
      <c r="H47" s="10">
        <f>VLOOKUP(A47,'N23'!A:N,14,0)</f>
        <v>2220</v>
      </c>
      <c r="I47" s="10">
        <f>VLOOKUP(A47,'N22'!A:N,14,0)</f>
        <v>2679</v>
      </c>
      <c r="J47" s="9">
        <f>H47-I47</f>
        <v>-459</v>
      </c>
      <c r="K47" s="75">
        <f>H47/I47-1</f>
        <v>-0.17133258678611418</v>
      </c>
      <c r="L47" s="93">
        <f>H47/$H$7</f>
        <v>2.1458874839662572E-3</v>
      </c>
      <c r="M47" s="93">
        <f>I47/$I$7</f>
        <v>2.9309471477694058E-3</v>
      </c>
      <c r="N47" s="234">
        <f>H47/B47</f>
        <v>2.0670391061452515</v>
      </c>
      <c r="O47" s="237">
        <f>I47/C47</f>
        <v>4.5253378378378377</v>
      </c>
      <c r="P47" s="84">
        <f>N47/O47-1</f>
        <v>-0.5432298802396458</v>
      </c>
    </row>
    <row r="48" spans="1:21">
      <c r="A48" s="32" t="s">
        <v>47</v>
      </c>
      <c r="B48" s="10">
        <f>VLOOKUP(A48,'T23'!A:N,14,0)</f>
        <v>952</v>
      </c>
      <c r="C48" s="10">
        <f>VLOOKUP(A48,'T22'!A:N,14,FALSE)</f>
        <v>593</v>
      </c>
      <c r="D48" s="9">
        <f>B48-C48</f>
        <v>359</v>
      </c>
      <c r="E48" s="75">
        <f>B48/C48-1</f>
        <v>0.60539629005059026</v>
      </c>
      <c r="F48" s="93">
        <f>B48/$B$7</f>
        <v>2.0077018141019965E-3</v>
      </c>
      <c r="G48" s="93">
        <f>C48/$C$7</f>
        <v>1.4321146271309647E-3</v>
      </c>
      <c r="H48" s="10">
        <f>VLOOKUP(A48,'N23'!A:N,14,0)</f>
        <v>2087</v>
      </c>
      <c r="I48" s="10">
        <f>VLOOKUP(A48,'N22'!A:N,14,0)</f>
        <v>1243</v>
      </c>
      <c r="J48" s="9">
        <f>H48-I48</f>
        <v>844</v>
      </c>
      <c r="K48" s="75">
        <f>H48/I48-1</f>
        <v>0.6790024135156878</v>
      </c>
      <c r="L48" s="93">
        <f>H48/$H$7</f>
        <v>2.0173275581250355E-3</v>
      </c>
      <c r="M48" s="93">
        <f>I48/$I$7</f>
        <v>1.3598982100326135E-3</v>
      </c>
      <c r="N48" s="234">
        <f>H48/B48</f>
        <v>2.1922268907563027</v>
      </c>
      <c r="O48" s="237">
        <f>I48/C48</f>
        <v>2.0961214165261381</v>
      </c>
      <c r="P48" s="84">
        <f>N48/O48-1</f>
        <v>4.5849192452524168E-2</v>
      </c>
    </row>
    <row r="49" spans="1:21">
      <c r="A49" s="32" t="s">
        <v>42</v>
      </c>
      <c r="B49" s="10">
        <f>VLOOKUP(A49,'T23'!A:N,14,0)</f>
        <v>740</v>
      </c>
      <c r="C49" s="10">
        <f>VLOOKUP(A49,'T22'!A:N,14,FALSE)</f>
        <v>622</v>
      </c>
      <c r="D49" s="9">
        <f>B49-C49</f>
        <v>118</v>
      </c>
      <c r="E49" s="75">
        <f>B49/C49-1</f>
        <v>0.18971061093247599</v>
      </c>
      <c r="F49" s="93">
        <f>B49/$B$7</f>
        <v>1.5606085529784426E-3</v>
      </c>
      <c r="G49" s="93">
        <f>C49/$C$7</f>
        <v>1.5021505869737945E-3</v>
      </c>
      <c r="H49" s="10">
        <f>VLOOKUP(A49,'N23'!A:N,14,0)</f>
        <v>1573</v>
      </c>
      <c r="I49" s="10">
        <f>VLOOKUP(A49,'N22'!A:N,14,0)</f>
        <v>1160</v>
      </c>
      <c r="J49" s="9">
        <f>H49-I49</f>
        <v>413</v>
      </c>
      <c r="K49" s="75">
        <f>H49/I49-1</f>
        <v>0.3560344827586206</v>
      </c>
      <c r="L49" s="93">
        <f>H49/$H$7</f>
        <v>1.5204869424679834E-3</v>
      </c>
      <c r="M49" s="93">
        <f>I49/$I$7</f>
        <v>1.269092456667604E-3</v>
      </c>
      <c r="N49" s="234">
        <f>H49/B49</f>
        <v>2.1256756756756756</v>
      </c>
      <c r="O49" s="237">
        <f>I49/C49</f>
        <v>1.864951768488746</v>
      </c>
      <c r="P49" s="84">
        <f>N49/O49-1</f>
        <v>0.13980195712954324</v>
      </c>
    </row>
    <row r="50" spans="1:21">
      <c r="A50" s="32" t="s">
        <v>49</v>
      </c>
      <c r="B50" s="10">
        <f>VLOOKUP(A50,'T23'!A:N,14,0)</f>
        <v>727</v>
      </c>
      <c r="C50" s="10">
        <f>VLOOKUP(A50,'T22'!A:N,14,FALSE)</f>
        <v>602</v>
      </c>
      <c r="D50" s="9">
        <f>B50-C50</f>
        <v>125</v>
      </c>
      <c r="E50" s="75">
        <f>B50/C50-1</f>
        <v>0.20764119601328912</v>
      </c>
      <c r="F50" s="93">
        <f>B50/$B$7</f>
        <v>1.5331924567774699E-3</v>
      </c>
      <c r="G50" s="93">
        <f>C50/$C$7</f>
        <v>1.4538499250132224E-3</v>
      </c>
      <c r="H50" s="10">
        <f>VLOOKUP(A50,'N23'!A:N,14,0)</f>
        <v>1665</v>
      </c>
      <c r="I50" s="10">
        <f>VLOOKUP(A50,'N22'!A:N,14,0)</f>
        <v>1199</v>
      </c>
      <c r="J50" s="9">
        <f>H50-I50</f>
        <v>466</v>
      </c>
      <c r="K50" s="75">
        <f>H50/I50-1</f>
        <v>0.38865721434528777</v>
      </c>
      <c r="L50" s="93">
        <f>H50/$H$7</f>
        <v>1.609415612974693E-3</v>
      </c>
      <c r="M50" s="93">
        <f>I50/$I$7</f>
        <v>1.3117602202969458E-3</v>
      </c>
      <c r="N50" s="234">
        <f>H50/B50</f>
        <v>2.2902338376891334</v>
      </c>
      <c r="O50" s="237">
        <f>I50/C50</f>
        <v>1.9916943521594683</v>
      </c>
      <c r="P50" s="84">
        <f>N50/O50-1</f>
        <v>0.14989221875634562</v>
      </c>
    </row>
    <row r="51" spans="1:21">
      <c r="A51" s="32" t="s">
        <v>52</v>
      </c>
      <c r="B51" s="10">
        <f>VLOOKUP(A51,'T23'!A:N,14,0)</f>
        <v>516</v>
      </c>
      <c r="C51" s="10">
        <f>VLOOKUP(A51,'T22'!A:N,14,FALSE)</f>
        <v>402</v>
      </c>
      <c r="D51" s="9">
        <f>B51-C51</f>
        <v>114</v>
      </c>
      <c r="E51" s="75">
        <f>B51/C51-1</f>
        <v>0.28358208955223874</v>
      </c>
      <c r="F51" s="93">
        <f>B51/$B$7</f>
        <v>1.0882081261309139E-3</v>
      </c>
      <c r="G51" s="93">
        <f>C51/$C$7</f>
        <v>9.708433054075006E-4</v>
      </c>
      <c r="H51" s="10">
        <f>VLOOKUP(A51,'N23'!A:N,14,0)</f>
        <v>1174</v>
      </c>
      <c r="I51" s="10">
        <f>VLOOKUP(A51,'N22'!A:N,14,0)</f>
        <v>852</v>
      </c>
      <c r="J51" s="9">
        <f>H51-I51</f>
        <v>322</v>
      </c>
      <c r="K51" s="75">
        <f>H51/I51-1</f>
        <v>0.3779342723004695</v>
      </c>
      <c r="L51" s="93">
        <f>H51/$H$7</f>
        <v>1.134807164944318E-3</v>
      </c>
      <c r="M51" s="93">
        <f>I51/$I$7</f>
        <v>9.3212652851792975E-4</v>
      </c>
      <c r="N51" s="234">
        <f>H51/B51</f>
        <v>2.2751937984496124</v>
      </c>
      <c r="O51" s="237">
        <f>I51/C51</f>
        <v>2.1194029850746268</v>
      </c>
      <c r="P51" s="84">
        <f>N51/O51-1</f>
        <v>7.3506933071296077E-2</v>
      </c>
    </row>
    <row r="52" spans="1:21">
      <c r="A52" s="32" t="s">
        <v>54</v>
      </c>
      <c r="B52" s="10">
        <f>VLOOKUP(A52,'T23'!A:N,14,0)</f>
        <v>493</v>
      </c>
      <c r="C52" s="10">
        <f>VLOOKUP(A52,'T22'!A:N,14,FALSE)</f>
        <v>368</v>
      </c>
      <c r="D52" s="9">
        <f>B52-C52</f>
        <v>125</v>
      </c>
      <c r="E52" s="75">
        <f>B52/C52-1</f>
        <v>0.33967391304347827</v>
      </c>
      <c r="F52" s="93">
        <f>B52/$B$7</f>
        <v>1.0397027251599624E-3</v>
      </c>
      <c r="G52" s="93">
        <f>C52/$C$7</f>
        <v>8.8873218007452792E-4</v>
      </c>
      <c r="H52" s="10">
        <f>VLOOKUP(A52,'N23'!A:N,14,0)</f>
        <v>1144</v>
      </c>
      <c r="I52" s="10">
        <f>VLOOKUP(A52,'N22'!A:N,14,0)</f>
        <v>893</v>
      </c>
      <c r="J52" s="9">
        <f>H52-I52</f>
        <v>251</v>
      </c>
      <c r="K52" s="75">
        <f>H52/I52-1</f>
        <v>0.28107502799552075</v>
      </c>
      <c r="L52" s="93">
        <f>H52/$H$7</f>
        <v>1.1058086854312606E-3</v>
      </c>
      <c r="M52" s="93">
        <f>I52/$I$7</f>
        <v>9.7698238258980201E-4</v>
      </c>
      <c r="N52" s="234">
        <f>H52/B52</f>
        <v>2.3204868154158214</v>
      </c>
      <c r="O52" s="237">
        <f>I52/C52</f>
        <v>2.4266304347826089</v>
      </c>
      <c r="P52" s="84">
        <f>N52/O52-1</f>
        <v>-4.3741155573323365E-2</v>
      </c>
    </row>
    <row r="53" spans="1:21" ht="15" thickBot="1">
      <c r="A53" s="33" t="s">
        <v>55</v>
      </c>
      <c r="B53" s="13">
        <f>VLOOKUP(A53,'T23'!A:N,14,0)</f>
        <v>141</v>
      </c>
      <c r="C53" s="13">
        <f>VLOOKUP(A53,'T22'!A:N,14,FALSE)</f>
        <v>177</v>
      </c>
      <c r="D53" s="14">
        <f>B53-C53</f>
        <v>-36</v>
      </c>
      <c r="E53" s="81">
        <f>B53/C53-1</f>
        <v>-0.20338983050847459</v>
      </c>
      <c r="F53" s="93">
        <f>B53/$B$7</f>
        <v>2.9735919725670324E-4</v>
      </c>
      <c r="G53" s="93">
        <f>C53/$C$7</f>
        <v>4.2746085835106368E-4</v>
      </c>
      <c r="H53" s="13">
        <f>VLOOKUP(A53,'N23'!A:N,14,0)</f>
        <v>384</v>
      </c>
      <c r="I53" s="13">
        <f>VLOOKUP(A53,'N22'!A:N,14,0)</f>
        <v>410</v>
      </c>
      <c r="J53" s="14">
        <f>H53-I53</f>
        <v>-26</v>
      </c>
      <c r="K53" s="81">
        <f>H53/I53-1</f>
        <v>-6.3414634146341409E-2</v>
      </c>
      <c r="L53" s="93">
        <f>H53/$H$7</f>
        <v>3.7118053776713641E-4</v>
      </c>
      <c r="M53" s="93">
        <f>I53/$I$7</f>
        <v>4.4855854071872207E-4</v>
      </c>
      <c r="N53" s="244">
        <f>H53/B53</f>
        <v>2.7234042553191489</v>
      </c>
      <c r="O53" s="245">
        <f>I53/C53</f>
        <v>2.3163841807909606</v>
      </c>
      <c r="P53" s="81">
        <f>N53/O53-1</f>
        <v>0.17571354436948616</v>
      </c>
    </row>
    <row r="54" spans="1:21" ht="15" thickBot="1">
      <c r="D54" s="4"/>
      <c r="E54" s="4"/>
      <c r="F54" s="5"/>
      <c r="G54" s="5"/>
      <c r="H54" s="5"/>
      <c r="I54" s="5"/>
      <c r="J54" s="15"/>
      <c r="K54" s="2"/>
      <c r="L54" s="6"/>
      <c r="M54" s="6"/>
      <c r="N54" s="260"/>
      <c r="O54" s="241"/>
      <c r="P54" s="2"/>
      <c r="U54" s="5"/>
    </row>
    <row r="55" spans="1:21" ht="15">
      <c r="A55" s="21" t="s">
        <v>57</v>
      </c>
      <c r="B55" s="11">
        <f>'T23'!N9</f>
        <v>397074</v>
      </c>
      <c r="C55" s="11">
        <f>'T22'!N9</f>
        <v>360727</v>
      </c>
      <c r="D55" s="12">
        <f>B55-C55</f>
        <v>36347</v>
      </c>
      <c r="E55" s="80">
        <f>B55/C55-1</f>
        <v>0.10076040884103499</v>
      </c>
      <c r="F55" s="93">
        <f>B55/$B$7</f>
        <v>0.83740146022346229</v>
      </c>
      <c r="G55" s="93">
        <f>C55/$C$7</f>
        <v>0.87116764435256588</v>
      </c>
      <c r="H55" s="11">
        <f>'N23'!N9</f>
        <v>804811</v>
      </c>
      <c r="I55" s="11">
        <f>'N22'!N9</f>
        <v>752141</v>
      </c>
      <c r="J55" s="12">
        <f>H55-I55</f>
        <v>52670</v>
      </c>
      <c r="K55" s="80">
        <f>H55/I55-1</f>
        <v>7.002676359884652E-2</v>
      </c>
      <c r="L55" s="93">
        <f>H55/$H$7</f>
        <v>0.77794317651277822</v>
      </c>
      <c r="M55" s="93">
        <f>I55/$I$7</f>
        <v>0.82287626676761061</v>
      </c>
      <c r="N55" s="258">
        <f>H55/B55</f>
        <v>2.0268539365458329</v>
      </c>
      <c r="O55" s="259">
        <f t="shared" ref="O55:O61" si="6">I55/C55</f>
        <v>2.0850698727846821</v>
      </c>
      <c r="P55" s="83">
        <f>N55/O55-1</f>
        <v>-2.7920376673564395E-2</v>
      </c>
      <c r="U55" s="5"/>
    </row>
    <row r="56" spans="1:21" ht="15">
      <c r="A56" s="18" t="s">
        <v>58</v>
      </c>
      <c r="B56" s="10">
        <f>'T23'!N58</f>
        <v>34274</v>
      </c>
      <c r="C56" s="10">
        <f>'T22'!N58</f>
        <v>22823</v>
      </c>
      <c r="D56" s="9">
        <f>B56-C56</f>
        <v>11451</v>
      </c>
      <c r="E56" s="75">
        <f>B56/C56-1</f>
        <v>0.50173071024843363</v>
      </c>
      <c r="F56" s="93">
        <f t="shared" ref="F56:F61" si="7">B56/$B$7</f>
        <v>7.2281483168625857E-2</v>
      </c>
      <c r="G56" s="93">
        <f>C56/$C$7</f>
        <v>5.5118300396306934E-2</v>
      </c>
      <c r="H56" s="10">
        <f>'N23'!N58</f>
        <v>134287</v>
      </c>
      <c r="I56" s="10">
        <f>'N22'!N58</f>
        <v>95932</v>
      </c>
      <c r="J56" s="9">
        <f>H56-I56</f>
        <v>38355</v>
      </c>
      <c r="K56" s="75">
        <f>H56/I56-1</f>
        <v>0.39981445190343168</v>
      </c>
      <c r="L56" s="93">
        <f t="shared" ref="L56:L61" si="8">H56/$H$7</f>
        <v>0.1298039606123319</v>
      </c>
      <c r="M56" s="93">
        <f t="shared" ref="M56:M61" si="9">I56/$I$7</f>
        <v>0.10495394616641084</v>
      </c>
      <c r="N56" s="234">
        <f>H56/B56</f>
        <v>3.9180428313006943</v>
      </c>
      <c r="O56" s="237">
        <f t="shared" si="6"/>
        <v>4.2033036848792884</v>
      </c>
      <c r="P56" s="84">
        <f>N56/O56-1</f>
        <v>-6.7865868127676365E-2</v>
      </c>
      <c r="U56" s="5"/>
    </row>
    <row r="57" spans="1:21" ht="15">
      <c r="A57" s="18" t="s">
        <v>59</v>
      </c>
      <c r="B57" s="10">
        <f>'T23'!N50</f>
        <v>33329</v>
      </c>
      <c r="C57" s="10">
        <f>'T22'!N50</f>
        <v>22193</v>
      </c>
      <c r="D57" s="9">
        <f t="shared" ref="D57:D61" si="10">B57-C57</f>
        <v>11136</v>
      </c>
      <c r="E57" s="75">
        <f t="shared" ref="E57:E61" si="11">B57/C57-1</f>
        <v>0.50177984049024471</v>
      </c>
      <c r="F57" s="93">
        <f t="shared" si="7"/>
        <v>7.0288543867862846E-2</v>
      </c>
      <c r="G57" s="93">
        <f t="shared" ref="G57:G61" si="12">C57/$C$7</f>
        <v>5.3596829544548905E-2</v>
      </c>
      <c r="H57" s="10">
        <f>'N23'!N50</f>
        <v>75152</v>
      </c>
      <c r="I57" s="10">
        <f>'N22'!N50</f>
        <v>46427</v>
      </c>
      <c r="J57" s="9">
        <f t="shared" ref="J57:J61" si="13">H57-I57</f>
        <v>28725</v>
      </c>
      <c r="K57" s="75">
        <f t="shared" ref="K57:K61" si="14">H57/I57-1</f>
        <v>0.61871324875611178</v>
      </c>
      <c r="L57" s="93">
        <f>H57/$H$7</f>
        <v>7.2643124412176657E-2</v>
      </c>
      <c r="M57" s="93">
        <f t="shared" si="9"/>
        <v>5.0793237487678312E-2</v>
      </c>
      <c r="N57" s="234">
        <f t="shared" ref="N57:N61" si="15">H57/B57</f>
        <v>2.2548531309070179</v>
      </c>
      <c r="O57" s="237">
        <f t="shared" si="6"/>
        <v>2.0919659352047941</v>
      </c>
      <c r="P57" s="84">
        <f t="shared" ref="P57:P61" si="16">N57/O57-1</f>
        <v>7.7863216107425748E-2</v>
      </c>
      <c r="U57" s="5"/>
    </row>
    <row r="58" spans="1:21">
      <c r="A58" s="22" t="s">
        <v>60</v>
      </c>
      <c r="B58" s="10">
        <f>'T23'!N51</f>
        <v>28958</v>
      </c>
      <c r="C58" s="10">
        <f>'T22'!N51</f>
        <v>19406</v>
      </c>
      <c r="D58" s="9">
        <f t="shared" si="10"/>
        <v>9552</v>
      </c>
      <c r="E58" s="75">
        <f t="shared" si="11"/>
        <v>0.49221890137071012</v>
      </c>
      <c r="F58" s="93">
        <f>B58/$B$7</f>
        <v>6.107040875290505E-2</v>
      </c>
      <c r="G58" s="93">
        <f t="shared" si="12"/>
        <v>4.6866132300343179E-2</v>
      </c>
      <c r="H58" s="10">
        <f>'N23'!N51</f>
        <v>65058</v>
      </c>
      <c r="I58" s="10">
        <f>'N22'!N51</f>
        <v>40232</v>
      </c>
      <c r="J58" s="9">
        <f t="shared" si="13"/>
        <v>24826</v>
      </c>
      <c r="K58" s="75">
        <f t="shared" si="14"/>
        <v>0.61707098826804541</v>
      </c>
      <c r="L58" s="93">
        <f t="shared" si="8"/>
        <v>6.2886102672016567E-2</v>
      </c>
      <c r="M58" s="93">
        <f t="shared" si="9"/>
        <v>4.4015627341940554E-2</v>
      </c>
      <c r="N58" s="234">
        <f t="shared" si="15"/>
        <v>2.2466330547689757</v>
      </c>
      <c r="O58" s="237">
        <f t="shared" si="6"/>
        <v>2.0731732453880243</v>
      </c>
      <c r="P58" s="84">
        <f t="shared" si="16"/>
        <v>8.3668747784021225E-2</v>
      </c>
      <c r="U58" s="5"/>
    </row>
    <row r="59" spans="1:21">
      <c r="A59" s="22" t="s">
        <v>61</v>
      </c>
      <c r="B59" s="10">
        <f>'T23'!N55</f>
        <v>4371</v>
      </c>
      <c r="C59" s="10">
        <f>'T22'!N55</f>
        <v>2787</v>
      </c>
      <c r="D59" s="9">
        <f t="shared" si="10"/>
        <v>1584</v>
      </c>
      <c r="E59" s="75">
        <f t="shared" si="11"/>
        <v>0.56835306781485473</v>
      </c>
      <c r="F59" s="93">
        <f t="shared" si="7"/>
        <v>9.2181351149578008E-3</v>
      </c>
      <c r="G59" s="93">
        <f t="shared" si="12"/>
        <v>6.7306972442057319E-3</v>
      </c>
      <c r="H59" s="10">
        <f>'N23'!N55</f>
        <v>10094</v>
      </c>
      <c r="I59" s="10">
        <f>'N22'!N55</f>
        <v>6195</v>
      </c>
      <c r="J59" s="9">
        <f t="shared" si="13"/>
        <v>3899</v>
      </c>
      <c r="K59" s="75">
        <f t="shared" si="14"/>
        <v>0.62937853107344632</v>
      </c>
      <c r="L59" s="93">
        <f t="shared" si="8"/>
        <v>9.7570217401600906E-3</v>
      </c>
      <c r="M59" s="93">
        <f t="shared" si="9"/>
        <v>6.7776101457377638E-3</v>
      </c>
      <c r="N59" s="234">
        <f t="shared" si="15"/>
        <v>2.3093113703957906</v>
      </c>
      <c r="O59" s="237">
        <f t="shared" si="6"/>
        <v>2.2228202368137784</v>
      </c>
      <c r="P59" s="84">
        <f t="shared" si="16"/>
        <v>3.8910539030358127E-2</v>
      </c>
      <c r="U59" s="5"/>
    </row>
    <row r="60" spans="1:21" ht="15">
      <c r="A60" s="18" t="s">
        <v>62</v>
      </c>
      <c r="B60" s="10">
        <f>'T23'!N64</f>
        <v>1906</v>
      </c>
      <c r="C60" s="10">
        <f>'T22'!N64</f>
        <v>1237</v>
      </c>
      <c r="D60" s="9">
        <f t="shared" si="10"/>
        <v>669</v>
      </c>
      <c r="E60" s="75">
        <f t="shared" si="11"/>
        <v>0.54082457558609542</v>
      </c>
      <c r="F60" s="93">
        <f t="shared" si="7"/>
        <v>4.0196214891579886E-3</v>
      </c>
      <c r="G60" s="93">
        <f t="shared" si="12"/>
        <v>2.9873959422613886E-3</v>
      </c>
      <c r="H60" s="10">
        <f>'N23'!N64</f>
        <v>3846</v>
      </c>
      <c r="I60" s="10">
        <f>'N22'!N64</f>
        <v>2370</v>
      </c>
      <c r="J60" s="9">
        <f t="shared" si="13"/>
        <v>1476</v>
      </c>
      <c r="K60" s="75">
        <f t="shared" si="14"/>
        <v>0.62278481012658227</v>
      </c>
      <c r="L60" s="93">
        <f t="shared" si="8"/>
        <v>3.7176050735739756E-3</v>
      </c>
      <c r="M60" s="93">
        <f t="shared" si="9"/>
        <v>2.5928871743984665E-3</v>
      </c>
      <c r="N60" s="234">
        <f t="shared" si="15"/>
        <v>2.0178384050367262</v>
      </c>
      <c r="O60" s="237">
        <f t="shared" si="6"/>
        <v>1.915925626515764</v>
      </c>
      <c r="P60" s="84">
        <f t="shared" si="16"/>
        <v>5.3192450223810139E-2</v>
      </c>
      <c r="U60" s="5"/>
    </row>
    <row r="61" spans="1:21" ht="15.75" thickBot="1">
      <c r="A61" s="23" t="s">
        <v>63</v>
      </c>
      <c r="B61" s="13">
        <f>'T23'!N47</f>
        <v>1555</v>
      </c>
      <c r="C61" s="13">
        <f>'T22'!N47</f>
        <v>1530</v>
      </c>
      <c r="D61" s="14">
        <f t="shared" si="10"/>
        <v>25</v>
      </c>
      <c r="E61" s="81">
        <f t="shared" si="11"/>
        <v>1.6339869281045694E-2</v>
      </c>
      <c r="F61" s="93">
        <f t="shared" si="7"/>
        <v>3.2793868917317271E-3</v>
      </c>
      <c r="G61" s="93">
        <f t="shared" si="12"/>
        <v>3.6950006399837708E-3</v>
      </c>
      <c r="H61" s="13">
        <f>'N23'!N47</f>
        <v>3696</v>
      </c>
      <c r="I61" s="13">
        <f>'N22'!N47</f>
        <v>4655</v>
      </c>
      <c r="J61" s="14">
        <f t="shared" si="13"/>
        <v>-959</v>
      </c>
      <c r="K61" s="81">
        <f t="shared" si="14"/>
        <v>-0.20601503759398498</v>
      </c>
      <c r="L61" s="93">
        <f t="shared" si="8"/>
        <v>3.572612676008688E-3</v>
      </c>
      <c r="M61" s="93">
        <f t="shared" si="9"/>
        <v>5.0927805049893931E-3</v>
      </c>
      <c r="N61" s="244">
        <f t="shared" si="15"/>
        <v>2.3768488745980707</v>
      </c>
      <c r="O61" s="245">
        <f t="shared" si="6"/>
        <v>3.0424836601307188</v>
      </c>
      <c r="P61" s="85">
        <f t="shared" si="16"/>
        <v>-0.2187800691439209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B10:B53"/>
    </sortState>
  </autoFilter>
  <mergeCells count="3">
    <mergeCell ref="B3:G3"/>
    <mergeCell ref="H3:M3"/>
    <mergeCell ref="N3:P3"/>
  </mergeCells>
  <conditionalFormatting sqref="D1:D3 J1:J3 D5:D53 J5:J1048576 D55:D1048576">
    <cfRule type="cellIs" dxfId="36" priority="7" operator="lessThan">
      <formula>0</formula>
    </cfRule>
  </conditionalFormatting>
  <conditionalFormatting sqref="D54">
    <cfRule type="cellIs" dxfId="35" priority="1" operator="lessThan">
      <formula>0</formula>
    </cfRule>
    <cfRule type="cellIs" dxfId="34" priority="2" operator="greaterThan">
      <formula>0</formula>
    </cfRule>
  </conditionalFormatting>
  <conditionalFormatting sqref="E1:E3 K1:K3 P1:P3 E5:E1048576 K5:K1048576 P5:P1048576">
    <cfRule type="cellIs" dxfId="33" priority="5" operator="lessThan">
      <formula>0</formula>
    </cfRule>
    <cfRule type="cellIs" dxfId="32" priority="6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8136-54DD-41A1-8624-36EB83F7FEAF}">
  <sheetPr>
    <tabColor rgb="FFBBAFE7"/>
    <pageSetUpPr fitToPage="1"/>
  </sheetPr>
  <dimension ref="A1:AC70"/>
  <sheetViews>
    <sheetView zoomScale="90" zoomScaleNormal="9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4" t="s">
        <v>1</v>
      </c>
      <c r="C3" s="265"/>
      <c r="D3" s="265"/>
      <c r="E3" s="265"/>
      <c r="F3" s="265"/>
      <c r="G3" s="266"/>
      <c r="H3" s="264" t="s">
        <v>2</v>
      </c>
      <c r="I3" s="265"/>
      <c r="J3" s="265"/>
      <c r="K3" s="265"/>
      <c r="L3" s="265"/>
      <c r="M3" s="266"/>
      <c r="N3" s="267" t="s">
        <v>3</v>
      </c>
      <c r="O3" s="268"/>
      <c r="P3" s="269"/>
    </row>
    <row r="4" spans="1:29" s="139" customFormat="1" ht="74.25" customHeight="1">
      <c r="A4" s="154" t="s">
        <v>106</v>
      </c>
      <c r="B4" s="209">
        <v>2019</v>
      </c>
      <c r="C4" s="208">
        <v>2023</v>
      </c>
      <c r="D4" s="52" t="s">
        <v>4</v>
      </c>
      <c r="E4" s="77" t="s">
        <v>102</v>
      </c>
      <c r="F4" s="52" t="s">
        <v>69</v>
      </c>
      <c r="G4" s="52" t="s">
        <v>101</v>
      </c>
      <c r="H4" s="209">
        <v>2019</v>
      </c>
      <c r="I4" s="208">
        <v>2023</v>
      </c>
      <c r="J4" s="52" t="s">
        <v>8</v>
      </c>
      <c r="K4" s="77" t="s">
        <v>102</v>
      </c>
      <c r="L4" s="52" t="s">
        <v>69</v>
      </c>
      <c r="M4" s="52" t="s">
        <v>101</v>
      </c>
      <c r="N4" s="209">
        <v>2019</v>
      </c>
      <c r="O4" s="208">
        <v>2023</v>
      </c>
      <c r="P4" s="77" t="s">
        <v>99</v>
      </c>
    </row>
    <row r="5" spans="1:29" ht="15.75" customHeight="1">
      <c r="A5" s="18" t="s">
        <v>9</v>
      </c>
      <c r="B5" s="10">
        <f>'T2019'!N6</f>
        <v>1438101</v>
      </c>
      <c r="C5" s="10">
        <f>'T23'!N6</f>
        <v>1440039</v>
      </c>
      <c r="D5" s="9">
        <f>C5-B5</f>
        <v>1938</v>
      </c>
      <c r="E5" s="75">
        <f>C5/B5-1</f>
        <v>1.3476104946732459E-3</v>
      </c>
      <c r="F5" s="93">
        <f t="array" ref="F5:F7">B5:B7/B5</f>
        <v>1</v>
      </c>
      <c r="G5" s="93">
        <f t="array" ref="G5:G7">C5:C7/C5</f>
        <v>1</v>
      </c>
      <c r="H5" s="10">
        <f>'N2019'!N6</f>
        <v>3347222</v>
      </c>
      <c r="I5" s="10">
        <f>'N23'!N6</f>
        <v>3157498</v>
      </c>
      <c r="J5" s="9">
        <f>I5-H5</f>
        <v>-189724</v>
      </c>
      <c r="K5" s="75">
        <f>I5/H5-1</f>
        <v>-5.6681032808699294E-2</v>
      </c>
      <c r="L5" s="93">
        <f t="array" ref="L5:L7">H5:H7/H5</f>
        <v>1</v>
      </c>
      <c r="M5" s="93">
        <f t="array" ref="M5:M7">I5:I7/I5</f>
        <v>1</v>
      </c>
      <c r="N5" s="53">
        <f t="shared" ref="N5:O9" si="0">H5/B5</f>
        <v>2.3275291512904865</v>
      </c>
      <c r="O5" s="54">
        <f t="shared" si="0"/>
        <v>2.192647560239688</v>
      </c>
      <c r="P5" s="75">
        <f>O5/N5-1</f>
        <v>-5.795054853599324E-2</v>
      </c>
    </row>
    <row r="6" spans="1:29" ht="15">
      <c r="A6" s="18" t="s">
        <v>10</v>
      </c>
      <c r="B6" s="10">
        <f>'T2019'!N7</f>
        <v>730300</v>
      </c>
      <c r="C6" s="10">
        <f>'T23'!N7</f>
        <v>965865</v>
      </c>
      <c r="D6" s="9">
        <f t="shared" ref="D6:D9" si="1">C6-B6</f>
        <v>235565</v>
      </c>
      <c r="E6" s="75">
        <f>C6/B6-1</f>
        <v>0.32255922223743672</v>
      </c>
      <c r="F6" s="93">
        <v>0.50782246865832092</v>
      </c>
      <c r="G6" s="93">
        <v>0.6707214179615969</v>
      </c>
      <c r="H6" s="10">
        <f>'N2019'!N7</f>
        <v>1828761</v>
      </c>
      <c r="I6" s="10">
        <f>'N23'!N7</f>
        <v>2122961</v>
      </c>
      <c r="J6" s="9">
        <f t="shared" ref="J6:J9" si="2">I6-H6</f>
        <v>294200</v>
      </c>
      <c r="K6" s="75">
        <f t="shared" ref="K6:K9" si="3">I6/H6-1</f>
        <v>0.16087394689628653</v>
      </c>
      <c r="L6" s="93">
        <v>0.54635187029721966</v>
      </c>
      <c r="M6" s="93">
        <v>0.6723554535901527</v>
      </c>
      <c r="N6" s="53">
        <f t="shared" si="0"/>
        <v>2.5041229631658224</v>
      </c>
      <c r="O6" s="54">
        <f t="shared" si="0"/>
        <v>2.1979893670440487</v>
      </c>
      <c r="P6" s="75">
        <f>O6/N6-1</f>
        <v>-0.12225182254418776</v>
      </c>
    </row>
    <row r="7" spans="1:29" ht="15">
      <c r="A7" s="18" t="s">
        <v>11</v>
      </c>
      <c r="B7" s="10">
        <f>'T2019'!N8</f>
        <v>707801</v>
      </c>
      <c r="C7" s="10">
        <f>'T23'!N8</f>
        <v>474174</v>
      </c>
      <c r="D7" s="9">
        <f t="shared" si="1"/>
        <v>-233627</v>
      </c>
      <c r="E7" s="75">
        <f>C7/B7-1</f>
        <v>-0.33007441357104605</v>
      </c>
      <c r="F7" s="93">
        <v>0.49217753134167908</v>
      </c>
      <c r="G7" s="93">
        <v>0.3292785820384031</v>
      </c>
      <c r="H7" s="10">
        <f>'N2019'!N8</f>
        <v>1518461</v>
      </c>
      <c r="I7" s="10">
        <f>'N23'!N8</f>
        <v>1034537</v>
      </c>
      <c r="J7" s="9">
        <f t="shared" si="2"/>
        <v>-483924</v>
      </c>
      <c r="K7" s="75">
        <f t="shared" si="3"/>
        <v>-0.31869373003323764</v>
      </c>
      <c r="L7" s="93">
        <v>0.4536481297027804</v>
      </c>
      <c r="M7" s="93">
        <v>0.3276445464098473</v>
      </c>
      <c r="N7" s="53">
        <f t="shared" si="0"/>
        <v>2.1453219195790907</v>
      </c>
      <c r="O7" s="54">
        <f t="shared" si="0"/>
        <v>2.1817666088819716</v>
      </c>
      <c r="P7" s="75">
        <f t="shared" ref="P7:P61" si="4">O7/N7-1</f>
        <v>1.6987981603260316E-2</v>
      </c>
      <c r="U7" s="5"/>
    </row>
    <row r="8" spans="1:29" ht="15">
      <c r="A8" s="19" t="s">
        <v>12</v>
      </c>
      <c r="B8" s="10">
        <f>'T2019'!N10</f>
        <v>433607</v>
      </c>
      <c r="C8" s="10">
        <f>'T23'!N10</f>
        <v>287033</v>
      </c>
      <c r="D8" s="9">
        <f t="shared" si="1"/>
        <v>-146574</v>
      </c>
      <c r="E8" s="75">
        <f t="shared" ref="E8:E9" si="5">C8/B8-1</f>
        <v>-0.33803421070231798</v>
      </c>
      <c r="F8" s="93">
        <f t="array" ref="F8:F9">B8:B9/B7</f>
        <v>0.61261145434945696</v>
      </c>
      <c r="G8" s="93">
        <f t="array" ref="G8:G9">C8:C9/C7</f>
        <v>0.60533264160413691</v>
      </c>
      <c r="H8" s="10">
        <f>'N2019'!N10</f>
        <v>826268</v>
      </c>
      <c r="I8" s="10">
        <f>'N23'!N10</f>
        <v>566806</v>
      </c>
      <c r="J8" s="9">
        <f t="shared" si="2"/>
        <v>-259462</v>
      </c>
      <c r="K8" s="75">
        <f t="shared" si="3"/>
        <v>-0.31401675969540144</v>
      </c>
      <c r="L8" s="93">
        <f t="array" ref="L8:L9">H8:H9/H7</f>
        <v>0.54414831859362867</v>
      </c>
      <c r="M8" s="93">
        <f t="array" ref="M8:M9">I8:I9/I7</f>
        <v>0.54788373929593626</v>
      </c>
      <c r="N8" s="53">
        <f t="shared" si="0"/>
        <v>1.9055688676612692</v>
      </c>
      <c r="O8" s="54">
        <f t="shared" si="0"/>
        <v>1.9747067410367449</v>
      </c>
      <c r="P8" s="75">
        <f t="shared" si="4"/>
        <v>3.6282012447196088E-2</v>
      </c>
      <c r="U8" s="5"/>
    </row>
    <row r="9" spans="1:29" ht="15.75" thickBot="1">
      <c r="A9" s="20" t="s">
        <v>13</v>
      </c>
      <c r="B9" s="16">
        <f>B7-B8</f>
        <v>274194</v>
      </c>
      <c r="C9" s="10">
        <f>C7-C8</f>
        <v>187141</v>
      </c>
      <c r="D9" s="9">
        <f t="shared" si="1"/>
        <v>-87053</v>
      </c>
      <c r="E9" s="78">
        <f t="shared" si="5"/>
        <v>-0.31748688884512422</v>
      </c>
      <c r="F9" s="94">
        <v>0.38738854565054304</v>
      </c>
      <c r="G9" s="94">
        <v>0.39466735839586314</v>
      </c>
      <c r="H9" s="17">
        <f>H7-H8</f>
        <v>692193</v>
      </c>
      <c r="I9" s="17">
        <f>I7-I8</f>
        <v>467731</v>
      </c>
      <c r="J9" s="9">
        <f t="shared" si="2"/>
        <v>-224462</v>
      </c>
      <c r="K9" s="78">
        <f t="shared" si="3"/>
        <v>-0.32427661071406388</v>
      </c>
      <c r="L9" s="94">
        <v>0.45585168140637133</v>
      </c>
      <c r="M9" s="94">
        <v>0.45211626070406374</v>
      </c>
      <c r="N9" s="55">
        <f t="shared" si="0"/>
        <v>2.5244644302938797</v>
      </c>
      <c r="O9" s="56">
        <f t="shared" si="0"/>
        <v>2.4993507569159084</v>
      </c>
      <c r="P9" s="78">
        <f t="shared" si="4"/>
        <v>-9.9481193225002817E-3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57"/>
      <c r="O10" s="56"/>
      <c r="P10" s="82"/>
      <c r="U10" s="5"/>
    </row>
    <row r="11" spans="1:29">
      <c r="A11" s="31" t="s">
        <v>14</v>
      </c>
      <c r="B11" s="10">
        <f>VLOOKUP(A11,'T2019'!A:N,14,0)</f>
        <v>67781</v>
      </c>
      <c r="C11" s="11">
        <f>VLOOKUP(A11,'T23'!A:N,14,FALSE)</f>
        <v>60843</v>
      </c>
      <c r="D11" s="12">
        <f>C11-B11</f>
        <v>-6938</v>
      </c>
      <c r="E11" s="80">
        <f>C11/B11-1</f>
        <v>-0.10235906817544738</v>
      </c>
      <c r="F11" s="95">
        <f>B11/$B$7</f>
        <v>9.5762792084215759E-2</v>
      </c>
      <c r="G11" s="95">
        <f>C11/$C$7</f>
        <v>0.12831365701198294</v>
      </c>
      <c r="H11" s="11">
        <f>VLOOKUP(A11,'N2019'!A:N,14,0)</f>
        <v>126414</v>
      </c>
      <c r="I11" s="11">
        <f>VLOOKUP(A11,'N23'!A:N,14,0)</f>
        <v>118204</v>
      </c>
      <c r="J11" s="12">
        <f>I11-H11</f>
        <v>-8210</v>
      </c>
      <c r="K11" s="80">
        <f>I11/H11-1</f>
        <v>-6.4945338332779601E-2</v>
      </c>
      <c r="L11" s="95">
        <f>H11/$H$7</f>
        <v>8.3251397302927105E-2</v>
      </c>
      <c r="M11" s="95">
        <f>I11/$I$7</f>
        <v>0.11425787574538175</v>
      </c>
      <c r="N11" s="58">
        <f>H11/B11</f>
        <v>1.865035924521621</v>
      </c>
      <c r="O11" s="59">
        <f>I11/C11</f>
        <v>1.9427707378005687</v>
      </c>
      <c r="P11" s="83">
        <f>O11/N11-1</f>
        <v>4.1680062167642529E-2</v>
      </c>
      <c r="U11" s="5"/>
    </row>
    <row r="12" spans="1:29">
      <c r="A12" s="32" t="s">
        <v>15</v>
      </c>
      <c r="B12" s="10">
        <f>VLOOKUP(A12,'T2019'!A:N,14,0)</f>
        <v>106197</v>
      </c>
      <c r="C12" s="10">
        <f>VLOOKUP(A12,'T23'!A:N,14,FALSE)</f>
        <v>52925</v>
      </c>
      <c r="D12" s="9">
        <f>C12-B12</f>
        <v>-53272</v>
      </c>
      <c r="E12" s="75">
        <f>C12/B12-1</f>
        <v>-0.50163375613247085</v>
      </c>
      <c r="F12" s="93">
        <f>B12/$B$7</f>
        <v>0.15003793439116361</v>
      </c>
      <c r="G12" s="93">
        <f>C12/$C$7</f>
        <v>0.1116151454951136</v>
      </c>
      <c r="H12" s="10">
        <f>VLOOKUP(A12,'N2019'!A:N,14,0)</f>
        <v>215410</v>
      </c>
      <c r="I12" s="10">
        <f>VLOOKUP(A12,'N23'!A:N,14,0)</f>
        <v>107491</v>
      </c>
      <c r="J12" s="9">
        <f>I12-H12</f>
        <v>-107919</v>
      </c>
      <c r="K12" s="75">
        <f>I12/H12-1</f>
        <v>-0.50099345434288101</v>
      </c>
      <c r="L12" s="93">
        <f>H12/$H$7</f>
        <v>0.14186073926166032</v>
      </c>
      <c r="M12" s="93">
        <f>I12/$I$7</f>
        <v>0.1039025187112689</v>
      </c>
      <c r="N12" s="53">
        <f>H12/B12</f>
        <v>2.0284000489656018</v>
      </c>
      <c r="O12" s="56">
        <f>I12/C12</f>
        <v>2.0310061407652338</v>
      </c>
      <c r="P12" s="84">
        <f>O12/N12-1</f>
        <v>1.284801684441339E-3</v>
      </c>
      <c r="U12" s="5"/>
    </row>
    <row r="13" spans="1:29">
      <c r="A13" s="32" t="s">
        <v>16</v>
      </c>
      <c r="B13" s="10">
        <f>VLOOKUP(A13,'T2019'!A:N,14,0)</f>
        <v>50742</v>
      </c>
      <c r="C13" s="10">
        <f>VLOOKUP(A13,'T23'!A:N,14,FALSE)</f>
        <v>43831</v>
      </c>
      <c r="D13" s="9">
        <f>C13-B13</f>
        <v>-6911</v>
      </c>
      <c r="E13" s="75">
        <f>C13/B13-1</f>
        <v>-0.13619880966457765</v>
      </c>
      <c r="F13" s="93">
        <f>B13/$B$7</f>
        <v>7.1689641580048633E-2</v>
      </c>
      <c r="G13" s="93">
        <f>C13/$C$7</f>
        <v>9.2436531737294741E-2</v>
      </c>
      <c r="H13" s="10">
        <f>VLOOKUP(A13,'N2019'!A:N,14,0)</f>
        <v>81057</v>
      </c>
      <c r="I13" s="10">
        <f>VLOOKUP(A13,'N23'!A:N,14,0)</f>
        <v>75787</v>
      </c>
      <c r="J13" s="9">
        <f>I13-H13</f>
        <v>-5270</v>
      </c>
      <c r="K13" s="75">
        <f>I13/H13-1</f>
        <v>-6.5015976411660903E-2</v>
      </c>
      <c r="L13" s="93">
        <f>H13/$H$7</f>
        <v>5.3381021968954091E-2</v>
      </c>
      <c r="M13" s="93">
        <f>I13/$I$7</f>
        <v>7.3256925561869704E-2</v>
      </c>
      <c r="N13" s="53">
        <f>H13/B13</f>
        <v>1.5974340782783494</v>
      </c>
      <c r="O13" s="56">
        <f>I13/C13</f>
        <v>1.7290730305035249</v>
      </c>
      <c r="P13" s="84">
        <f>O13/N13-1</f>
        <v>8.2406500534313532E-2</v>
      </c>
      <c r="U13" s="5"/>
    </row>
    <row r="14" spans="1:29">
      <c r="A14" s="32" t="s">
        <v>18</v>
      </c>
      <c r="B14" s="10">
        <f>VLOOKUP(A14,'T2019'!A:N,14,0)</f>
        <v>51740</v>
      </c>
      <c r="C14" s="10">
        <f>VLOOKUP(A14,'T23'!A:N,14,FALSE)</f>
        <v>42326</v>
      </c>
      <c r="D14" s="9">
        <f>C14-B14</f>
        <v>-9414</v>
      </c>
      <c r="E14" s="75">
        <f>C14/B14-1</f>
        <v>-0.18194820255121757</v>
      </c>
      <c r="F14" s="93">
        <f>B14/$B$7</f>
        <v>7.3099642413616259E-2</v>
      </c>
      <c r="G14" s="93">
        <f>C14/$C$7</f>
        <v>8.9262591369412919E-2</v>
      </c>
      <c r="H14" s="10">
        <f>VLOOKUP(A14,'N2019'!A:N,14,0)</f>
        <v>134330</v>
      </c>
      <c r="I14" s="10">
        <f>VLOOKUP(A14,'N23'!A:N,14,0)</f>
        <v>72182</v>
      </c>
      <c r="J14" s="9">
        <f>I14-H14</f>
        <v>-62148</v>
      </c>
      <c r="K14" s="75">
        <f>I14/H14-1</f>
        <v>-0.46265167870170476</v>
      </c>
      <c r="L14" s="93">
        <f>H14/$H$7</f>
        <v>8.8464570377507226E-2</v>
      </c>
      <c r="M14" s="93">
        <f>I14/$I$7</f>
        <v>6.977227494038396E-2</v>
      </c>
      <c r="N14" s="53">
        <f>H14/B14</f>
        <v>2.5962504831851567</v>
      </c>
      <c r="O14" s="56">
        <f>I14/C14</f>
        <v>1.7053820346831734</v>
      </c>
      <c r="P14" s="84">
        <f>O14/N14-1</f>
        <v>-0.34313655568743107</v>
      </c>
      <c r="U14" s="5"/>
    </row>
    <row r="15" spans="1:29">
      <c r="A15" s="32" t="s">
        <v>21</v>
      </c>
      <c r="B15" s="10">
        <f>VLOOKUP(A15,'T2019'!A:N,14,0)</f>
        <v>21263</v>
      </c>
      <c r="C15" s="10">
        <f>VLOOKUP(A15,'T23'!A:N,14,FALSE)</f>
        <v>27219</v>
      </c>
      <c r="D15" s="9">
        <f>C15-B15</f>
        <v>5956</v>
      </c>
      <c r="E15" s="75">
        <f>C15/B15-1</f>
        <v>0.28011099092320002</v>
      </c>
      <c r="F15" s="93">
        <f>B15/$B$7</f>
        <v>3.0040929583315085E-2</v>
      </c>
      <c r="G15" s="93">
        <f>C15/$C$7</f>
        <v>5.7402978653405712E-2</v>
      </c>
      <c r="H15" s="10">
        <f>VLOOKUP(A15,'N2019'!A:N,14,0)</f>
        <v>45505</v>
      </c>
      <c r="I15" s="10">
        <f>VLOOKUP(A15,'N23'!A:N,14,0)</f>
        <v>60941</v>
      </c>
      <c r="J15" s="9">
        <f>I15-H15</f>
        <v>15436</v>
      </c>
      <c r="K15" s="75">
        <f>I15/H15-1</f>
        <v>0.33921547082738157</v>
      </c>
      <c r="L15" s="93">
        <f>H15/$H$7</f>
        <v>2.9967842440470977E-2</v>
      </c>
      <c r="M15" s="93">
        <f>I15/$I$7</f>
        <v>5.8906544666841303E-2</v>
      </c>
      <c r="N15" s="53">
        <f>H15/B15</f>
        <v>2.1401025255138033</v>
      </c>
      <c r="O15" s="56">
        <f>I15/C15</f>
        <v>2.2389139939013187</v>
      </c>
      <c r="P15" s="84">
        <f>O15/N15-1</f>
        <v>4.6171371328947108E-2</v>
      </c>
      <c r="U15" s="5"/>
      <c r="AC15" s="5"/>
    </row>
    <row r="16" spans="1:29">
      <c r="A16" s="32" t="s">
        <v>19</v>
      </c>
      <c r="B16" s="10">
        <f>VLOOKUP(A16,'T2019'!A:N,14,0)</f>
        <v>30369</v>
      </c>
      <c r="C16" s="10">
        <f>VLOOKUP(A16,'T23'!A:N,14,FALSE)</f>
        <v>26218</v>
      </c>
      <c r="D16" s="9">
        <f>C16-B16</f>
        <v>-4151</v>
      </c>
      <c r="E16" s="75">
        <f>C16/B16-1</f>
        <v>-0.13668543580624981</v>
      </c>
      <c r="F16" s="93">
        <f>B16/$B$7</f>
        <v>4.2906127569754773E-2</v>
      </c>
      <c r="G16" s="93">
        <f>C16/$C$7</f>
        <v>5.5291939245930816E-2</v>
      </c>
      <c r="H16" s="10">
        <f>VLOOKUP(A16,'N2019'!A:N,14,0)</f>
        <v>59565</v>
      </c>
      <c r="I16" s="10">
        <f>VLOOKUP(A16,'N23'!A:N,14,0)</f>
        <v>55528</v>
      </c>
      <c r="J16" s="9">
        <f>I16-H16</f>
        <v>-4037</v>
      </c>
      <c r="K16" s="75">
        <f>I16/H16-1</f>
        <v>-6.7774699907663938E-2</v>
      </c>
      <c r="L16" s="93">
        <f>H16/$H$7</f>
        <v>3.922721755777725E-2</v>
      </c>
      <c r="M16" s="93">
        <f>I16/$I$7</f>
        <v>5.3674252346701957E-2</v>
      </c>
      <c r="N16" s="53">
        <f>H16/B16</f>
        <v>1.9613750864368271</v>
      </c>
      <c r="O16" s="56">
        <f>I16/C16</f>
        <v>2.1179342436494011</v>
      </c>
      <c r="P16" s="84">
        <f>O16/N16-1</f>
        <v>7.982112054711088E-2</v>
      </c>
      <c r="U16" s="5"/>
    </row>
    <row r="17" spans="1:21">
      <c r="A17" s="32" t="s">
        <v>20</v>
      </c>
      <c r="B17" s="10">
        <f>VLOOKUP(A17,'T2019'!A:N,14,0)</f>
        <v>25654</v>
      </c>
      <c r="C17" s="10">
        <f>VLOOKUP(A17,'T23'!A:N,14,FALSE)</f>
        <v>23800</v>
      </c>
      <c r="D17" s="9">
        <f>C17-B17</f>
        <v>-1854</v>
      </c>
      <c r="E17" s="75">
        <f>C17/B17-1</f>
        <v>-7.2269431667576156E-2</v>
      </c>
      <c r="F17" s="93">
        <f>B17/$B$7</f>
        <v>3.6244650685715335E-2</v>
      </c>
      <c r="G17" s="93">
        <f>C17/$C$7</f>
        <v>5.0192545352549911E-2</v>
      </c>
      <c r="H17" s="10">
        <f>VLOOKUP(A17,'N2019'!A:N,14,0)</f>
        <v>43933</v>
      </c>
      <c r="I17" s="10">
        <f>VLOOKUP(A17,'N23'!A:N,14,0)</f>
        <v>41134</v>
      </c>
      <c r="J17" s="9">
        <f>I17-H17</f>
        <v>-2799</v>
      </c>
      <c r="K17" s="75">
        <f>I17/H17-1</f>
        <v>-6.3710650308424155E-2</v>
      </c>
      <c r="L17" s="93">
        <f>H17/$H$7</f>
        <v>2.8932583714695339E-2</v>
      </c>
      <c r="M17" s="93">
        <f>I17/$I$7</f>
        <v>3.9760781876336949E-2</v>
      </c>
      <c r="N17" s="53">
        <f>H17/B17</f>
        <v>1.7125204646448897</v>
      </c>
      <c r="O17" s="56">
        <f>I17/C17</f>
        <v>1.7283193277310924</v>
      </c>
      <c r="P17" s="84">
        <f>O17/N17-1</f>
        <v>9.2255032347767774E-3</v>
      </c>
      <c r="U17" s="5"/>
    </row>
    <row r="18" spans="1:21">
      <c r="A18" s="32" t="s">
        <v>17</v>
      </c>
      <c r="B18" s="10">
        <f>VLOOKUP(A18,'T2019'!A:N,14,0)</f>
        <v>37749</v>
      </c>
      <c r="C18" s="10">
        <f>VLOOKUP(A18,'T23'!A:N,14,FALSE)</f>
        <v>16149</v>
      </c>
      <c r="D18" s="9">
        <f>C18-B18</f>
        <v>-21600</v>
      </c>
      <c r="E18" s="75">
        <f>C18/B18-1</f>
        <v>-0.57220058809504892</v>
      </c>
      <c r="F18" s="93">
        <f>B18/$B$7</f>
        <v>5.3332787040425204E-2</v>
      </c>
      <c r="G18" s="93">
        <f>C18/$C$7</f>
        <v>3.4057118273039012E-2</v>
      </c>
      <c r="H18" s="10">
        <f>VLOOKUP(A18,'N2019'!A:N,14,0)</f>
        <v>85157</v>
      </c>
      <c r="I18" s="10">
        <f>VLOOKUP(A18,'N23'!A:N,14,0)</f>
        <v>58559</v>
      </c>
      <c r="J18" s="9">
        <f>I18-H18</f>
        <v>-26598</v>
      </c>
      <c r="K18" s="75">
        <f>I18/H18-1</f>
        <v>-0.31234073534765194</v>
      </c>
      <c r="L18" s="93">
        <f>H18/$H$7</f>
        <v>5.6081124243559759E-2</v>
      </c>
      <c r="M18" s="93">
        <f>I18/$I$7</f>
        <v>5.6604065393504537E-2</v>
      </c>
      <c r="N18" s="53">
        <f>H18/B18</f>
        <v>2.255874327796763</v>
      </c>
      <c r="O18" s="56">
        <f>I18/C18</f>
        <v>3.6261688030218591</v>
      </c>
      <c r="P18" s="84">
        <f>O18/N18-1</f>
        <v>0.60743387091222267</v>
      </c>
      <c r="U18" s="5"/>
    </row>
    <row r="19" spans="1:21">
      <c r="A19" s="32" t="s">
        <v>33</v>
      </c>
      <c r="B19" s="10">
        <f>VLOOKUP(A19,'T2019'!A:N,14,0)</f>
        <v>15351</v>
      </c>
      <c r="C19" s="10">
        <f>VLOOKUP(A19,'T23'!A:N,14,FALSE)</f>
        <v>13758</v>
      </c>
      <c r="D19" s="9">
        <f>C19-B19</f>
        <v>-1593</v>
      </c>
      <c r="E19" s="75">
        <f>C19/B19-1</f>
        <v>-0.10377174125464139</v>
      </c>
      <c r="F19" s="93">
        <f>B19/$B$7</f>
        <v>2.1688299394886416E-2</v>
      </c>
      <c r="G19" s="93">
        <f>C19/$C$7</f>
        <v>2.9014665502537042E-2</v>
      </c>
      <c r="H19" s="10">
        <f>VLOOKUP(A19,'N2019'!A:N,14,0)</f>
        <v>93714</v>
      </c>
      <c r="I19" s="10">
        <f>VLOOKUP(A19,'N23'!A:N,14,0)</f>
        <v>76312</v>
      </c>
      <c r="J19" s="9">
        <f>I19-H19</f>
        <v>-17402</v>
      </c>
      <c r="K19" s="75">
        <f>I19/H19-1</f>
        <v>-0.18569263930682711</v>
      </c>
      <c r="L19" s="93">
        <f>H19/$H$7</f>
        <v>6.1716435259120912E-2</v>
      </c>
      <c r="M19" s="93">
        <f>I19/$I$7</f>
        <v>7.3764398953348215E-2</v>
      </c>
      <c r="N19" s="53">
        <f>H19/B19</f>
        <v>6.1047488762947042</v>
      </c>
      <c r="O19" s="56">
        <f>I19/C19</f>
        <v>5.5467364442506177</v>
      </c>
      <c r="P19" s="84">
        <f>O19/N19-1</f>
        <v>-9.1406287687098686E-2</v>
      </c>
      <c r="U19" s="5"/>
    </row>
    <row r="20" spans="1:21">
      <c r="A20" s="32" t="s">
        <v>30</v>
      </c>
      <c r="B20" s="10">
        <f>VLOOKUP(A20,'T2019'!A:N,14,0)</f>
        <v>18964</v>
      </c>
      <c r="C20" s="10">
        <f>VLOOKUP(A20,'T23'!A:N,14,FALSE)</f>
        <v>13707</v>
      </c>
      <c r="D20" s="9">
        <f>C20-B20</f>
        <v>-5257</v>
      </c>
      <c r="E20" s="75">
        <f>C20/B20-1</f>
        <v>-0.27720944948323134</v>
      </c>
      <c r="F20" s="93">
        <f>B20/$B$7</f>
        <v>2.6792841490757995E-2</v>
      </c>
      <c r="G20" s="93">
        <f>C20/$C$7</f>
        <v>2.8907110048210151E-2</v>
      </c>
      <c r="H20" s="10">
        <f>VLOOKUP(A20,'N2019'!A:N,14,0)</f>
        <v>37162</v>
      </c>
      <c r="I20" s="10">
        <f>VLOOKUP(A20,'N23'!A:N,14,0)</f>
        <v>26458</v>
      </c>
      <c r="J20" s="9">
        <f>I20-H20</f>
        <v>-10704</v>
      </c>
      <c r="K20" s="75">
        <f>I20/H20-1</f>
        <v>-0.28803616597599702</v>
      </c>
      <c r="L20" s="93">
        <f>H20/$H$7</f>
        <v>2.4473463592413633E-2</v>
      </c>
      <c r="M20" s="93">
        <f>I20/$I$7</f>
        <v>2.5574725698549208E-2</v>
      </c>
      <c r="N20" s="53">
        <f>H20/B20</f>
        <v>1.9596076777051255</v>
      </c>
      <c r="O20" s="56">
        <f>I20/C20</f>
        <v>1.930254614430583</v>
      </c>
      <c r="P20" s="84">
        <f>O20/N20-1</f>
        <v>-1.4979050964383567E-2</v>
      </c>
      <c r="U20" s="5"/>
    </row>
    <row r="21" spans="1:21">
      <c r="A21" s="32" t="s">
        <v>23</v>
      </c>
      <c r="B21" s="10">
        <f>VLOOKUP(A21,'T2019'!A:N,14,0)</f>
        <v>22701</v>
      </c>
      <c r="C21" s="10">
        <f>VLOOKUP(A21,'T23'!A:N,14,FALSE)</f>
        <v>11462</v>
      </c>
      <c r="D21" s="9">
        <f>C21-B21</f>
        <v>-11239</v>
      </c>
      <c r="E21" s="75">
        <f>C21/B21-1</f>
        <v>-0.49508832210034803</v>
      </c>
      <c r="F21" s="93">
        <f>B21/$B$7</f>
        <v>3.2072574070960626E-2</v>
      </c>
      <c r="G21" s="93">
        <f>C21/$C$7</f>
        <v>2.4172561127349876E-2</v>
      </c>
      <c r="H21" s="10">
        <f>VLOOKUP(A21,'N2019'!A:N,14,0)</f>
        <v>44427</v>
      </c>
      <c r="I21" s="10">
        <f>VLOOKUP(A21,'N23'!A:N,14,0)</f>
        <v>33494</v>
      </c>
      <c r="J21" s="9">
        <f>I21-H21</f>
        <v>-10933</v>
      </c>
      <c r="K21" s="75">
        <f>I21/H21-1</f>
        <v>-0.24608908996781231</v>
      </c>
      <c r="L21" s="93">
        <f>H21/$H$7</f>
        <v>2.9257913110708803E-2</v>
      </c>
      <c r="M21" s="93">
        <f>I21/$I$7</f>
        <v>3.2375835760344966E-2</v>
      </c>
      <c r="N21" s="53">
        <f>H21/B21</f>
        <v>1.9570503502048369</v>
      </c>
      <c r="O21" s="56">
        <f>I21/C21</f>
        <v>2.9221776304309892</v>
      </c>
      <c r="P21" s="84">
        <f>O21/N21-1</f>
        <v>0.4931540366987166</v>
      </c>
      <c r="U21" s="5"/>
    </row>
    <row r="22" spans="1:21">
      <c r="A22" s="32" t="s">
        <v>25</v>
      </c>
      <c r="B22" s="10">
        <f>VLOOKUP(A22,'T2019'!A:N,14,0)</f>
        <v>21764</v>
      </c>
      <c r="C22" s="10">
        <f>VLOOKUP(A22,'T23'!A:N,14,FALSE)</f>
        <v>11024</v>
      </c>
      <c r="D22" s="9">
        <f>C22-B22</f>
        <v>-10740</v>
      </c>
      <c r="E22" s="75">
        <f>C22/B22-1</f>
        <v>-0.49347546406910492</v>
      </c>
      <c r="F22" s="93">
        <f>B22/$B$7</f>
        <v>3.0748755653071978E-2</v>
      </c>
      <c r="G22" s="93">
        <f>C22/$C$7</f>
        <v>2.3248849578424796E-2</v>
      </c>
      <c r="H22" s="10">
        <f>VLOOKUP(A22,'N2019'!A:N,14,0)</f>
        <v>43479</v>
      </c>
      <c r="I22" s="10">
        <f>VLOOKUP(A22,'N23'!A:N,14,0)</f>
        <v>21174</v>
      </c>
      <c r="J22" s="9">
        <f>I22-H22</f>
        <v>-22305</v>
      </c>
      <c r="K22" s="75">
        <f>I22/H22-1</f>
        <v>-0.51300627889325878</v>
      </c>
      <c r="L22" s="93">
        <f>H22/$H$7</f>
        <v>2.863359677989754E-2</v>
      </c>
      <c r="M22" s="93">
        <f>I22/$I$7</f>
        <v>2.0467126840316006E-2</v>
      </c>
      <c r="N22" s="53">
        <f>H22/B22</f>
        <v>1.9977485756294799</v>
      </c>
      <c r="O22" s="56">
        <f>I22/C22</f>
        <v>1.9207184325108853</v>
      </c>
      <c r="P22" s="84">
        <f>O22/N22-1</f>
        <v>-3.8558477307046979E-2</v>
      </c>
      <c r="U22" s="5"/>
    </row>
    <row r="23" spans="1:21">
      <c r="A23" s="32" t="s">
        <v>22</v>
      </c>
      <c r="B23" s="10">
        <f>VLOOKUP(A23,'T2019'!A:N,14,0)</f>
        <v>18950</v>
      </c>
      <c r="C23" s="10">
        <f>VLOOKUP(A23,'T23'!A:N,14,FALSE)</f>
        <v>10282</v>
      </c>
      <c r="D23" s="9">
        <f>C23-B23</f>
        <v>-8668</v>
      </c>
      <c r="E23" s="75">
        <f>C23/B23-1</f>
        <v>-0.45741424802110819</v>
      </c>
      <c r="F23" s="93">
        <f>B23/$B$7</f>
        <v>2.6773061919946425E-2</v>
      </c>
      <c r="G23" s="93">
        <f>C23/$C$7</f>
        <v>2.1684023164492361E-2</v>
      </c>
      <c r="H23" s="10">
        <f>VLOOKUP(A23,'N2019'!A:N,14,0)</f>
        <v>36302</v>
      </c>
      <c r="I23" s="10">
        <f>VLOOKUP(A23,'N23'!A:N,14,0)</f>
        <v>19774</v>
      </c>
      <c r="J23" s="9">
        <f>I23-H23</f>
        <v>-16528</v>
      </c>
      <c r="K23" s="75">
        <f>I23/H23-1</f>
        <v>-0.45529171946449232</v>
      </c>
      <c r="L23" s="93">
        <f>H23/$H$7</f>
        <v>2.3907100676276837E-2</v>
      </c>
      <c r="M23" s="93">
        <f>I23/$I$7</f>
        <v>1.911386446303999E-2</v>
      </c>
      <c r="N23" s="53">
        <f>H23/B23</f>
        <v>1.9156728232189975</v>
      </c>
      <c r="O23" s="56">
        <f>I23/C23</f>
        <v>1.923166699085781</v>
      </c>
      <c r="P23" s="84">
        <f>O23/N23-1</f>
        <v>3.9118766920707149E-3</v>
      </c>
      <c r="U23" s="5"/>
    </row>
    <row r="24" spans="1:21">
      <c r="A24" s="32" t="s">
        <v>28</v>
      </c>
      <c r="B24" s="10">
        <f>VLOOKUP(A24,'T2019'!A:N,14,0)</f>
        <v>11083</v>
      </c>
      <c r="C24" s="10">
        <f>VLOOKUP(A24,'T23'!A:N,14,FALSE)</f>
        <v>9696</v>
      </c>
      <c r="D24" s="9">
        <f>C24-B24</f>
        <v>-1387</v>
      </c>
      <c r="E24" s="75">
        <f>C24/B24-1</f>
        <v>-0.12514662095100604</v>
      </c>
      <c r="F24" s="93">
        <f>B24/$B$7</f>
        <v>1.5658355950330671E-2</v>
      </c>
      <c r="G24" s="93">
        <f>C24/$C$7</f>
        <v>2.0448189904971593E-2</v>
      </c>
      <c r="H24" s="10">
        <f>VLOOKUP(A24,'N2019'!A:N,14,0)</f>
        <v>24710</v>
      </c>
      <c r="I24" s="10">
        <f>VLOOKUP(A24,'N23'!A:N,14,0)</f>
        <v>21681</v>
      </c>
      <c r="J24" s="9">
        <f>I24-H24</f>
        <v>-3029</v>
      </c>
      <c r="K24" s="75">
        <f>I24/H24-1</f>
        <v>-0.12258195062727639</v>
      </c>
      <c r="L24" s="93">
        <f>H24/$H$7</f>
        <v>1.6273055415977098E-2</v>
      </c>
      <c r="M24" s="93">
        <f>I24/$I$7</f>
        <v>2.0957201144086678E-2</v>
      </c>
      <c r="N24" s="53">
        <f>H24/B24</f>
        <v>2.2295407380673105</v>
      </c>
      <c r="O24" s="56">
        <f>I24/C24</f>
        <v>2.2360767326732671</v>
      </c>
      <c r="P24" s="84">
        <f>O24/N24-1</f>
        <v>2.9315430278356036E-3</v>
      </c>
      <c r="U24" s="5"/>
    </row>
    <row r="25" spans="1:21">
      <c r="A25" s="32" t="s">
        <v>29</v>
      </c>
      <c r="B25" s="10">
        <f>VLOOKUP(A25,'T2019'!A:N,14,0)</f>
        <v>13274</v>
      </c>
      <c r="C25" s="10">
        <f>VLOOKUP(A25,'T23'!A:N,14,FALSE)</f>
        <v>8664</v>
      </c>
      <c r="D25" s="9">
        <f>C25-B25</f>
        <v>-4610</v>
      </c>
      <c r="E25" s="75">
        <f>C25/B25-1</f>
        <v>-0.34729546481844209</v>
      </c>
      <c r="F25" s="93">
        <f>B25/$B$7</f>
        <v>1.8753858782341364E-2</v>
      </c>
      <c r="G25" s="93">
        <f>C25/$C$7</f>
        <v>1.8271773652709766E-2</v>
      </c>
      <c r="H25" s="10">
        <f>VLOOKUP(A25,'N2019'!A:N,14,0)</f>
        <v>23754</v>
      </c>
      <c r="I25" s="10">
        <f>VLOOKUP(A25,'N23'!A:N,14,0)</f>
        <v>16990</v>
      </c>
      <c r="J25" s="9">
        <f>I25-H25</f>
        <v>-6764</v>
      </c>
      <c r="K25" s="75">
        <f>I25/H25-1</f>
        <v>-0.28475204176138758</v>
      </c>
      <c r="L25" s="93">
        <f>H25/$H$7</f>
        <v>1.5643470592922704E-2</v>
      </c>
      <c r="M25" s="93">
        <f>I25/$I$7</f>
        <v>1.642280556422825E-2</v>
      </c>
      <c r="N25" s="53">
        <f>H25/B25</f>
        <v>1.7895133343378031</v>
      </c>
      <c r="O25" s="56">
        <f>I25/C25</f>
        <v>1.960987996306556</v>
      </c>
      <c r="P25" s="84">
        <f>O25/N25-1</f>
        <v>9.5821952638428298E-2</v>
      </c>
      <c r="U25" s="5"/>
    </row>
    <row r="26" spans="1:21">
      <c r="A26" s="32" t="s">
        <v>26</v>
      </c>
      <c r="B26" s="10">
        <f>VLOOKUP(A26,'T2019'!A:N,14,0)</f>
        <v>11083</v>
      </c>
      <c r="C26" s="10">
        <f>VLOOKUP(A26,'T23'!A:N,14,FALSE)</f>
        <v>8376</v>
      </c>
      <c r="D26" s="9">
        <f>C26-B26</f>
        <v>-2707</v>
      </c>
      <c r="E26" s="75">
        <f>C26/B26-1</f>
        <v>-0.24424794730668586</v>
      </c>
      <c r="F26" s="93">
        <f>B26/$B$7</f>
        <v>1.5658355950330671E-2</v>
      </c>
      <c r="G26" s="93">
        <f>C26/$C$7</f>
        <v>1.7664401675334371E-2</v>
      </c>
      <c r="H26" s="10">
        <f>VLOOKUP(A26,'N2019'!A:N,14,0)</f>
        <v>21521</v>
      </c>
      <c r="I26" s="10">
        <f>VLOOKUP(A26,'N23'!A:N,14,0)</f>
        <v>17507</v>
      </c>
      <c r="J26" s="9">
        <f>I26-H26</f>
        <v>-4014</v>
      </c>
      <c r="K26" s="75">
        <f>I26/H26-1</f>
        <v>-0.18651549649179866</v>
      </c>
      <c r="L26" s="93">
        <f>H26/$H$7</f>
        <v>1.4172902695558201E-2</v>
      </c>
      <c r="M26" s="93">
        <f>I26/$I$7</f>
        <v>1.6922546027836608E-2</v>
      </c>
      <c r="N26" s="53">
        <f>H26/B26</f>
        <v>1.9418027609852928</v>
      </c>
      <c r="O26" s="56">
        <f>I26/C26</f>
        <v>2.0901384909264564</v>
      </c>
      <c r="P26" s="84">
        <f>O26/N26-1</f>
        <v>7.6390729749450159E-2</v>
      </c>
      <c r="U26" s="5"/>
    </row>
    <row r="27" spans="1:21">
      <c r="A27" s="32" t="s">
        <v>27</v>
      </c>
      <c r="B27" s="10">
        <f>VLOOKUP(A27,'T2019'!A:N,14,0)</f>
        <v>7811</v>
      </c>
      <c r="C27" s="10">
        <f>VLOOKUP(A27,'T23'!A:N,14,FALSE)</f>
        <v>6906</v>
      </c>
      <c r="D27" s="9">
        <f>C27-B27</f>
        <v>-905</v>
      </c>
      <c r="E27" s="75">
        <f>C27/B27-1</f>
        <v>-0.11586224555114577</v>
      </c>
      <c r="F27" s="93">
        <f>B27/$B$7</f>
        <v>1.1035587686369475E-2</v>
      </c>
      <c r="G27" s="93">
        <f>C27/$C$7</f>
        <v>1.4564273874147465E-2</v>
      </c>
      <c r="H27" s="10">
        <f>VLOOKUP(A27,'N2019'!A:N,14,0)</f>
        <v>16611</v>
      </c>
      <c r="I27" s="10">
        <f>VLOOKUP(A27,'N23'!A:N,14,0)</f>
        <v>13780</v>
      </c>
      <c r="J27" s="9">
        <f>I27-H27</f>
        <v>-2831</v>
      </c>
      <c r="K27" s="75">
        <f>I27/H27-1</f>
        <v>-0.17042923364035878</v>
      </c>
      <c r="L27" s="93">
        <f>H27/$H$7</f>
        <v>1.0939365581335313E-2</v>
      </c>
      <c r="M27" s="93">
        <f>I27/$I$7</f>
        <v>1.3319968256331093E-2</v>
      </c>
      <c r="N27" s="53">
        <f>H27/B27</f>
        <v>2.1266163103315838</v>
      </c>
      <c r="O27" s="56">
        <f>I27/C27</f>
        <v>1.9953663481030988</v>
      </c>
      <c r="P27" s="84">
        <f>O27/N27-1</f>
        <v>-6.1717744564848354E-2</v>
      </c>
      <c r="U27" s="5"/>
    </row>
    <row r="28" spans="1:21">
      <c r="A28" s="32" t="s">
        <v>36</v>
      </c>
      <c r="B28" s="10">
        <f>VLOOKUP(A28,'T2019'!A:N,14,0)</f>
        <v>6292</v>
      </c>
      <c r="C28" s="10">
        <f>VLOOKUP(A28,'T23'!A:N,14,FALSE)</f>
        <v>4810</v>
      </c>
      <c r="D28" s="9">
        <f>C28-B28</f>
        <v>-1482</v>
      </c>
      <c r="E28" s="75">
        <f>C28/B28-1</f>
        <v>-0.23553719008264462</v>
      </c>
      <c r="F28" s="93">
        <f>B28/$B$7</f>
        <v>8.8895042533141382E-3</v>
      </c>
      <c r="G28" s="93">
        <f>C28/$C$7</f>
        <v>1.0143955594359877E-2</v>
      </c>
      <c r="H28" s="10">
        <f>VLOOKUP(A28,'N2019'!A:N,14,0)</f>
        <v>10121</v>
      </c>
      <c r="I28" s="10">
        <f>VLOOKUP(A28,'N23'!A:N,14,0)</f>
        <v>9097</v>
      </c>
      <c r="J28" s="9">
        <f>I28-H28</f>
        <v>-1024</v>
      </c>
      <c r="K28" s="75">
        <f>I28/H28-1</f>
        <v>-0.10117577314494619</v>
      </c>
      <c r="L28" s="93">
        <f>H28/$H$7</f>
        <v>6.6653012490936548E-3</v>
      </c>
      <c r="M28" s="93">
        <f>I28/$I$7</f>
        <v>8.7933056043428114E-3</v>
      </c>
      <c r="N28" s="53">
        <f>H28/B28</f>
        <v>1.6085505403687221</v>
      </c>
      <c r="O28" s="56">
        <f>I28/C28</f>
        <v>1.8912681912681912</v>
      </c>
      <c r="P28" s="84">
        <f>O28/N28-1</f>
        <v>0.1757592589130974</v>
      </c>
      <c r="U28" s="5"/>
    </row>
    <row r="29" spans="1:21">
      <c r="A29" s="32" t="s">
        <v>32</v>
      </c>
      <c r="B29" s="10">
        <f>VLOOKUP(A29,'T2019'!A:N,14,0)</f>
        <v>5475</v>
      </c>
      <c r="C29" s="10">
        <f>VLOOKUP(A29,'T23'!A:N,14,FALSE)</f>
        <v>4575</v>
      </c>
      <c r="D29" s="9">
        <f>C29-B29</f>
        <v>-900</v>
      </c>
      <c r="E29" s="75">
        <f>C29/B29-1</f>
        <v>-0.16438356164383561</v>
      </c>
      <c r="F29" s="93">
        <f>B29/$B$7</f>
        <v>7.7352250138103791E-3</v>
      </c>
      <c r="G29" s="93">
        <f>C29/$C$7</f>
        <v>9.6483569322653711E-3</v>
      </c>
      <c r="H29" s="10">
        <f>VLOOKUP(A29,'N2019'!A:N,14,0)</f>
        <v>12170</v>
      </c>
      <c r="I29" s="10">
        <f>VLOOKUP(A29,'N23'!A:N,14,0)</f>
        <v>8748</v>
      </c>
      <c r="J29" s="9">
        <f>I29-H29</f>
        <v>-3422</v>
      </c>
      <c r="K29" s="75">
        <f>I29/H29-1</f>
        <v>-0.2811832374691865</v>
      </c>
      <c r="L29" s="93">
        <f>H29/$H$7</f>
        <v>8.0146938248660971E-3</v>
      </c>
      <c r="M29" s="93">
        <f>I29/$I$7</f>
        <v>8.4559566260075762E-3</v>
      </c>
      <c r="N29" s="53">
        <f>H29/B29</f>
        <v>2.2228310502283106</v>
      </c>
      <c r="O29" s="56">
        <f>I29/C29</f>
        <v>1.9121311475409837</v>
      </c>
      <c r="P29" s="84">
        <f>O29/N29-1</f>
        <v>-0.13977666123361665</v>
      </c>
      <c r="U29" s="5"/>
    </row>
    <row r="30" spans="1:21">
      <c r="A30" s="32" t="s">
        <v>35</v>
      </c>
      <c r="B30" s="10">
        <f>VLOOKUP(A30,'T2019'!A:N,14,0)</f>
        <v>5126</v>
      </c>
      <c r="C30" s="10">
        <f>VLOOKUP(A30,'T23'!A:N,14,FALSE)</f>
        <v>4425</v>
      </c>
      <c r="D30" s="9">
        <f>C30-B30</f>
        <v>-701</v>
      </c>
      <c r="E30" s="75">
        <f>C30/B30-1</f>
        <v>-0.13675380413577842</v>
      </c>
      <c r="F30" s="93">
        <f>B30/$B$7</f>
        <v>7.2421485700076716E-3</v>
      </c>
      <c r="G30" s="93">
        <f>C30/$C$7</f>
        <v>9.3320173607156862E-3</v>
      </c>
      <c r="H30" s="10">
        <f>VLOOKUP(A30,'N2019'!A:N,14,0)</f>
        <v>8697</v>
      </c>
      <c r="I30" s="10">
        <f>VLOOKUP(A30,'N23'!A:N,14,0)</f>
        <v>7726</v>
      </c>
      <c r="J30" s="9">
        <f>I30-H30</f>
        <v>-971</v>
      </c>
      <c r="K30" s="75">
        <f>I30/H30-1</f>
        <v>-0.11164769460733581</v>
      </c>
      <c r="L30" s="93">
        <f>H30/$H$7</f>
        <v>5.7275096298159784E-3</v>
      </c>
      <c r="M30" s="93">
        <f>I30/$I$7</f>
        <v>7.468075090596083E-3</v>
      </c>
      <c r="N30" s="53">
        <f>H30/B30</f>
        <v>1.6966445571595785</v>
      </c>
      <c r="O30" s="56">
        <f>I30/C30</f>
        <v>1.7459887005649717</v>
      </c>
      <c r="P30" s="84">
        <f>O30/N30-1</f>
        <v>2.9083371173513228E-2</v>
      </c>
      <c r="U30" s="5"/>
    </row>
    <row r="31" spans="1:21">
      <c r="A31" s="32" t="s">
        <v>37</v>
      </c>
      <c r="B31" s="10">
        <f>VLOOKUP(A31,'T2019'!A:N,14,0)</f>
        <v>2762</v>
      </c>
      <c r="C31" s="10">
        <f>VLOOKUP(A31,'T23'!A:N,14,FALSE)</f>
        <v>4237</v>
      </c>
      <c r="D31" s="9">
        <f>C31-B31</f>
        <v>1475</v>
      </c>
      <c r="E31" s="75">
        <f>C31/B31-1</f>
        <v>0.5340333091962346</v>
      </c>
      <c r="F31" s="93">
        <f>B31/$B$7</f>
        <v>3.9022267558254369E-3</v>
      </c>
      <c r="G31" s="93">
        <f>C31/$C$7</f>
        <v>8.9355384310400819E-3</v>
      </c>
      <c r="H31" s="10">
        <f>VLOOKUP(A31,'N2019'!A:N,14,0)</f>
        <v>5911</v>
      </c>
      <c r="I31" s="10">
        <f>VLOOKUP(A31,'N23'!A:N,14,0)</f>
        <v>8132</v>
      </c>
      <c r="J31" s="9">
        <f>I31-H31</f>
        <v>2221</v>
      </c>
      <c r="K31" s="75">
        <f>I31/H31-1</f>
        <v>0.37574014549145662</v>
      </c>
      <c r="L31" s="93">
        <f>H31/$H$7</f>
        <v>3.892757206144906E-3</v>
      </c>
      <c r="M31" s="93">
        <f>I31/$I$7</f>
        <v>7.8605211800061286E-3</v>
      </c>
      <c r="N31" s="53">
        <f>H31/B31</f>
        <v>2.1401158580738597</v>
      </c>
      <c r="O31" s="56">
        <f>I31/C31</f>
        <v>1.9192825112107623</v>
      </c>
      <c r="P31" s="84">
        <f>O31/N31-1</f>
        <v>-0.10318756623851721</v>
      </c>
      <c r="U31" s="5"/>
    </row>
    <row r="32" spans="1:21">
      <c r="A32" s="32" t="s">
        <v>31</v>
      </c>
      <c r="B32" s="10">
        <f>VLOOKUP(A32,'T2019'!A:N,14,0)</f>
        <v>3979</v>
      </c>
      <c r="C32" s="10">
        <f>VLOOKUP(A32,'T23'!A:N,14,FALSE)</f>
        <v>4169</v>
      </c>
      <c r="D32" s="9">
        <f>C32-B32</f>
        <v>190</v>
      </c>
      <c r="E32" s="75">
        <f>C32/B32-1</f>
        <v>4.7750691128424227E-2</v>
      </c>
      <c r="F32" s="93">
        <f>B32/$B$7</f>
        <v>5.6216365899454789E-3</v>
      </c>
      <c r="G32" s="93">
        <f>C32/$C$7</f>
        <v>8.7921311586042251E-3</v>
      </c>
      <c r="H32" s="10">
        <f>VLOOKUP(A32,'N2019'!A:N,14,0)</f>
        <v>8213</v>
      </c>
      <c r="I32" s="10">
        <f>VLOOKUP(A32,'N23'!A:N,14,0)</f>
        <v>9402</v>
      </c>
      <c r="J32" s="9">
        <f>I32-H32</f>
        <v>1189</v>
      </c>
      <c r="K32" s="75">
        <f>I32/H32-1</f>
        <v>0.14477048581517105</v>
      </c>
      <c r="L32" s="93">
        <f>H32/$H$7</f>
        <v>5.4087658491064304E-3</v>
      </c>
      <c r="M32" s="93">
        <f>I32/$I$7</f>
        <v>9.0881234793922308E-3</v>
      </c>
      <c r="N32" s="53">
        <f>H32/B32</f>
        <v>2.0640864538828851</v>
      </c>
      <c r="O32" s="56">
        <f>I32/C32</f>
        <v>2.2552170784360759</v>
      </c>
      <c r="P32" s="84">
        <f>O32/N32-1</f>
        <v>9.2598168159886196E-2</v>
      </c>
      <c r="U32" s="5"/>
    </row>
    <row r="33" spans="1:21">
      <c r="A33" s="32" t="s">
        <v>24</v>
      </c>
      <c r="B33" s="10">
        <f>VLOOKUP(A33,'T2019'!A:N,14,0)</f>
        <v>61368</v>
      </c>
      <c r="C33" s="10">
        <f>VLOOKUP(A33,'T23'!A:N,14,FALSE)</f>
        <v>4114</v>
      </c>
      <c r="D33" s="9">
        <f>C33-B33</f>
        <v>-57254</v>
      </c>
      <c r="E33" s="75">
        <f>C33/B33-1</f>
        <v>-0.93296180419762742</v>
      </c>
      <c r="F33" s="93">
        <f>B33/$B$7</f>
        <v>8.6702335826030194E-2</v>
      </c>
      <c r="G33" s="93">
        <f>C33/$C$7</f>
        <v>8.6761399823693415E-3</v>
      </c>
      <c r="H33" s="10">
        <f>VLOOKUP(A33,'N2019'!A:N,14,0)</f>
        <v>151755</v>
      </c>
      <c r="I33" s="10">
        <f>VLOOKUP(A33,'N23'!A:N,14,0)</f>
        <v>7492</v>
      </c>
      <c r="J33" s="9">
        <f>I33-H33</f>
        <v>-144263</v>
      </c>
      <c r="K33" s="75">
        <f>I33/H33-1</f>
        <v>-0.95063095120424368</v>
      </c>
      <c r="L33" s="93">
        <f>H33/$H$7</f>
        <v>9.9940005044581323E-2</v>
      </c>
      <c r="M33" s="93">
        <f>I33/$I$7</f>
        <v>7.2418869503942341E-3</v>
      </c>
      <c r="N33" s="53">
        <f>H33/B33</f>
        <v>2.4728685960109504</v>
      </c>
      <c r="O33" s="56">
        <f>I33/C33</f>
        <v>1.8210986874088477</v>
      </c>
      <c r="P33" s="84">
        <f>O33/N33-1</f>
        <v>-0.2635683552508572</v>
      </c>
    </row>
    <row r="34" spans="1:21">
      <c r="A34" s="32" t="s">
        <v>39</v>
      </c>
      <c r="B34" s="10">
        <f>VLOOKUP(A34,'T2019'!A:N,14,0)</f>
        <v>2833</v>
      </c>
      <c r="C34" s="10">
        <f>VLOOKUP(A34,'T23'!A:N,14,FALSE)</f>
        <v>3516</v>
      </c>
      <c r="D34" s="9">
        <f>C34-B34</f>
        <v>683</v>
      </c>
      <c r="E34" s="75">
        <f>C34/B34-1</f>
        <v>0.24108718672785034</v>
      </c>
      <c r="F34" s="93">
        <f>B34/$B$7</f>
        <v>4.002537436369827E-3</v>
      </c>
      <c r="G34" s="93">
        <f>C34/$C$7</f>
        <v>7.4149995571246002E-3</v>
      </c>
      <c r="H34" s="10">
        <f>VLOOKUP(A34,'N2019'!A:N,14,0)</f>
        <v>7973</v>
      </c>
      <c r="I34" s="10">
        <f>VLOOKUP(A34,'N23'!A:N,14,0)</f>
        <v>7045</v>
      </c>
      <c r="J34" s="9">
        <f>I34-H34</f>
        <v>-928</v>
      </c>
      <c r="K34" s="75">
        <f>I34/H34-1</f>
        <v>-0.11639282578703125</v>
      </c>
      <c r="L34" s="93">
        <f>H34/$H$7</f>
        <v>5.2507110818124404E-3</v>
      </c>
      <c r="M34" s="93">
        <f>I34/$I$7</f>
        <v>6.8098096056496771E-3</v>
      </c>
      <c r="N34" s="53">
        <f>H34/B34</f>
        <v>2.814331097776209</v>
      </c>
      <c r="O34" s="56">
        <f>I34/C34</f>
        <v>2.0036973833902163</v>
      </c>
      <c r="P34" s="84">
        <f>O34/N34-1</f>
        <v>-0.28803779165377119</v>
      </c>
      <c r="U34" s="5"/>
    </row>
    <row r="35" spans="1:21">
      <c r="A35" s="32" t="s">
        <v>56</v>
      </c>
      <c r="B35" s="10">
        <f>VLOOKUP(A35,'T2019'!A:N,14,0)</f>
        <v>5854</v>
      </c>
      <c r="C35" s="10">
        <f>VLOOKUP(A35,'T23'!A:N,14,FALSE)</f>
        <v>3283</v>
      </c>
      <c r="D35" s="9">
        <f>C35-B35</f>
        <v>-2571</v>
      </c>
      <c r="E35" s="75">
        <f>C35/B35-1</f>
        <v>-0.43918688076528867</v>
      </c>
      <c r="F35" s="93">
        <f>B35/$B$7</f>
        <v>8.2706862522093066E-3</v>
      </c>
      <c r="G35" s="93">
        <f>C35/$C$7</f>
        <v>6.9236187559840899E-3</v>
      </c>
      <c r="H35" s="10">
        <f>VLOOKUP(A35,'N2019'!A:N,14,0)</f>
        <v>7035</v>
      </c>
      <c r="I35" s="10">
        <f>VLOOKUP(A35,'N23'!A:N,14,0)</f>
        <v>4806</v>
      </c>
      <c r="J35" s="9">
        <f>I35-H35</f>
        <v>-2229</v>
      </c>
      <c r="K35" s="75">
        <f>I35/H35-1</f>
        <v>-0.31684434968017061</v>
      </c>
      <c r="L35" s="93">
        <f>H35/$H$7</f>
        <v>4.6329803663050948E-3</v>
      </c>
      <c r="M35" s="93">
        <f>I35/$I$7</f>
        <v>4.6455564179918168E-3</v>
      </c>
      <c r="N35" s="53">
        <f>H35/B35</f>
        <v>1.2017423983600957</v>
      </c>
      <c r="O35" s="56">
        <f>I35/C35</f>
        <v>1.4639049649710631</v>
      </c>
      <c r="P35" s="84">
        <f>O35/N35-1</f>
        <v>0.21815204903206875</v>
      </c>
      <c r="U35" s="5"/>
    </row>
    <row r="36" spans="1:21">
      <c r="A36" s="32" t="s">
        <v>34</v>
      </c>
      <c r="B36" s="10">
        <f>VLOOKUP(A36,'T2019'!A:N,14,0)</f>
        <v>6606</v>
      </c>
      <c r="C36" s="10">
        <f>VLOOKUP(A36,'T23'!A:N,14,FALSE)</f>
        <v>3160</v>
      </c>
      <c r="D36" s="9">
        <f>C36-B36</f>
        <v>-3446</v>
      </c>
      <c r="E36" s="75">
        <f>C36/B36-1</f>
        <v>-0.52164698758704209</v>
      </c>
      <c r="F36" s="93">
        <f>B36/$B$7</f>
        <v>9.3331317700879202E-3</v>
      </c>
      <c r="G36" s="93">
        <f>C36/$C$7</f>
        <v>6.6642203073133495E-3</v>
      </c>
      <c r="H36" s="10">
        <f>VLOOKUP(A36,'N2019'!A:N,14,0)</f>
        <v>10598</v>
      </c>
      <c r="I36" s="10">
        <f>VLOOKUP(A36,'N23'!A:N,14,0)</f>
        <v>5982</v>
      </c>
      <c r="J36" s="9">
        <f>I36-H36</f>
        <v>-4616</v>
      </c>
      <c r="K36" s="75">
        <f>I36/H36-1</f>
        <v>-0.43555387809020574</v>
      </c>
      <c r="L36" s="93">
        <f>H36/$H$7</f>
        <v>6.9794350990904606E-3</v>
      </c>
      <c r="M36" s="93">
        <f>I36/$I$7</f>
        <v>5.7822968149036716E-3</v>
      </c>
      <c r="N36" s="53">
        <f>H36/B36</f>
        <v>1.6042991220102936</v>
      </c>
      <c r="O36" s="56">
        <f>I36/C36</f>
        <v>1.8930379746835444</v>
      </c>
      <c r="P36" s="84">
        <f>O36/N36-1</f>
        <v>0.17997819029623474</v>
      </c>
    </row>
    <row r="37" spans="1:21">
      <c r="A37" s="32" t="s">
        <v>40</v>
      </c>
      <c r="B37" s="10">
        <f>VLOOKUP(A37,'T2019'!A:N,14,0)</f>
        <v>1692</v>
      </c>
      <c r="C37" s="10">
        <f>VLOOKUP(A37,'T23'!A:N,14,FALSE)</f>
        <v>2738</v>
      </c>
      <c r="D37" s="9">
        <f>C37-B37</f>
        <v>1046</v>
      </c>
      <c r="E37" s="75">
        <f>C37/B37-1</f>
        <v>0.61820330969267134</v>
      </c>
      <c r="F37" s="93">
        <f>B37/$B$7</f>
        <v>2.3905024152268786E-3</v>
      </c>
      <c r="G37" s="93">
        <f>C37/$C$7</f>
        <v>5.7742516460202375E-3</v>
      </c>
      <c r="H37" s="10">
        <f>VLOOKUP(A37,'N2019'!A:N,14,0)</f>
        <v>2629</v>
      </c>
      <c r="I37" s="10">
        <f>VLOOKUP(A37,'N23'!A:N,14,0)</f>
        <v>7304</v>
      </c>
      <c r="J37" s="9">
        <f>I37-H37</f>
        <v>4675</v>
      </c>
      <c r="K37" s="75">
        <f>I37/H37-1</f>
        <v>1.7782426778242679</v>
      </c>
      <c r="L37" s="93">
        <f>H37/$H$7</f>
        <v>1.7313582633995868E-3</v>
      </c>
      <c r="M37" s="93">
        <f>I37/$I$7</f>
        <v>7.06016314544574E-3</v>
      </c>
      <c r="N37" s="53">
        <f>H37/B37</f>
        <v>1.5537825059101655</v>
      </c>
      <c r="O37" s="56">
        <f>I37/C37</f>
        <v>2.6676406135865594</v>
      </c>
      <c r="P37" s="84">
        <f>O37/N37-1</f>
        <v>0.71686874027708569</v>
      </c>
    </row>
    <row r="38" spans="1:21">
      <c r="A38" s="32" t="s">
        <v>41</v>
      </c>
      <c r="B38" s="10">
        <f>VLOOKUP(A38,'T2019'!A:N,14,0)</f>
        <v>2189</v>
      </c>
      <c r="C38" s="10">
        <f>VLOOKUP(A38,'T23'!A:N,14,FALSE)</f>
        <v>2240</v>
      </c>
      <c r="D38" s="9">
        <f>C38-B38</f>
        <v>51</v>
      </c>
      <c r="E38" s="75">
        <f>C38/B38-1</f>
        <v>2.3298309730470645E-2</v>
      </c>
      <c r="F38" s="93">
        <f>B38/$B$7</f>
        <v>3.092677179037611E-3</v>
      </c>
      <c r="G38" s="93">
        <f>C38/$C$7</f>
        <v>4.7240042684752858E-3</v>
      </c>
      <c r="H38" s="10">
        <f>VLOOKUP(A38,'N2019'!A:N,14,0)</f>
        <v>4329</v>
      </c>
      <c r="I38" s="10">
        <f>VLOOKUP(A38,'N23'!A:N,14,0)</f>
        <v>6933</v>
      </c>
      <c r="J38" s="9">
        <f>I38-H38</f>
        <v>2604</v>
      </c>
      <c r="K38" s="75">
        <f>I38/H38-1</f>
        <v>0.60152460152460163</v>
      </c>
      <c r="L38" s="93">
        <f>H38/$H$7</f>
        <v>2.8509128650653524E-3</v>
      </c>
      <c r="M38" s="93">
        <f>I38/$I$7</f>
        <v>6.701548615467596E-3</v>
      </c>
      <c r="N38" s="53">
        <f>H38/B38</f>
        <v>1.977615349474646</v>
      </c>
      <c r="O38" s="56">
        <f>I38/C38</f>
        <v>3.0950892857142858</v>
      </c>
      <c r="P38" s="84">
        <f>O38/N38-1</f>
        <v>0.56506131818631822</v>
      </c>
    </row>
    <row r="39" spans="1:21">
      <c r="A39" s="32" t="s">
        <v>53</v>
      </c>
      <c r="B39" s="10">
        <f>VLOOKUP(A39,'T2019'!A:N,14,0)</f>
        <v>9755</v>
      </c>
      <c r="C39" s="10">
        <f>VLOOKUP(A39,'T23'!A:N,14,FALSE)</f>
        <v>2092</v>
      </c>
      <c r="D39" s="9">
        <f>C39-B39</f>
        <v>-7663</v>
      </c>
      <c r="E39" s="75">
        <f>C39/B39-1</f>
        <v>-0.78554587391081498</v>
      </c>
      <c r="F39" s="93">
        <f>B39/$B$7</f>
        <v>1.3782122376204612E-2</v>
      </c>
      <c r="G39" s="93">
        <f>C39/$C$7</f>
        <v>4.4118825578795973E-3</v>
      </c>
      <c r="H39" s="10">
        <f>VLOOKUP(A39,'N2019'!A:N,14,0)</f>
        <v>17589</v>
      </c>
      <c r="I39" s="10">
        <f>VLOOKUP(A39,'N23'!A:N,14,0)</f>
        <v>3708</v>
      </c>
      <c r="J39" s="9">
        <f>I39-H39</f>
        <v>-13881</v>
      </c>
      <c r="K39" s="75">
        <f>I39/H39-1</f>
        <v>-0.78918642333276479</v>
      </c>
      <c r="L39" s="93">
        <f>H39/$H$7</f>
        <v>1.1583438758058324E-2</v>
      </c>
      <c r="M39" s="93">
        <f>I39/$I$7</f>
        <v>3.584212067813911E-3</v>
      </c>
      <c r="N39" s="53">
        <f>H39/B39</f>
        <v>1.8030753459764224</v>
      </c>
      <c r="O39" s="56">
        <f>I39/C39</f>
        <v>1.7724665391969407</v>
      </c>
      <c r="P39" s="84">
        <f>O39/N39-1</f>
        <v>-1.6975888915449655E-2</v>
      </c>
    </row>
    <row r="40" spans="1:21">
      <c r="A40" s="32" t="s">
        <v>44</v>
      </c>
      <c r="B40" s="10">
        <f>VLOOKUP(A40,'T2019'!A:N,14,0)</f>
        <v>1430</v>
      </c>
      <c r="C40" s="10">
        <f>VLOOKUP(A40,'T23'!A:N,14,FALSE)</f>
        <v>1952</v>
      </c>
      <c r="D40" s="9">
        <f>C40-B40</f>
        <v>522</v>
      </c>
      <c r="E40" s="75">
        <f>C40/B40-1</f>
        <v>0.36503496503496513</v>
      </c>
      <c r="F40" s="93">
        <f>B40/$B$7</f>
        <v>2.0203418757532132E-3</v>
      </c>
      <c r="G40" s="93">
        <f>C40/$C$7</f>
        <v>4.1166322910998919E-3</v>
      </c>
      <c r="H40" s="10">
        <f>VLOOKUP(A40,'N2019'!A:N,14,0)</f>
        <v>2338</v>
      </c>
      <c r="I40" s="10">
        <f>VLOOKUP(A40,'N23'!A:N,14,0)</f>
        <v>3636</v>
      </c>
      <c r="J40" s="9">
        <f>I40-H40</f>
        <v>1298</v>
      </c>
      <c r="K40" s="75">
        <f>I40/H40-1</f>
        <v>0.5551753635585972</v>
      </c>
      <c r="L40" s="93">
        <f>H40/$H$7</f>
        <v>1.5397168580556235E-3</v>
      </c>
      <c r="M40" s="93">
        <f>I40/$I$7</f>
        <v>3.5146157169825727E-3</v>
      </c>
      <c r="N40" s="53">
        <f>H40/B40</f>
        <v>1.6349650349650349</v>
      </c>
      <c r="O40" s="56">
        <f>I40/C40</f>
        <v>1.8627049180327868</v>
      </c>
      <c r="P40" s="84">
        <f>O40/N40-1</f>
        <v>0.13929342719712801</v>
      </c>
    </row>
    <row r="41" spans="1:21">
      <c r="A41" s="32" t="s">
        <v>45</v>
      </c>
      <c r="B41" s="10">
        <f>VLOOKUP(A41,'T2019'!A:N,14,0)</f>
        <v>2474</v>
      </c>
      <c r="C41" s="10">
        <f>VLOOKUP(A41,'T23'!A:N,14,FALSE)</f>
        <v>1735</v>
      </c>
      <c r="D41" s="9">
        <f>C41-B41</f>
        <v>-739</v>
      </c>
      <c r="E41" s="75">
        <f>C41/B41-1</f>
        <v>-0.29870654810024255</v>
      </c>
      <c r="F41" s="93">
        <f>B41/$B$7</f>
        <v>3.4953327277017126E-3</v>
      </c>
      <c r="G41" s="93">
        <f>C41/$C$7</f>
        <v>3.6589943775913484E-3</v>
      </c>
      <c r="H41" s="10">
        <f>VLOOKUP(A41,'N2019'!A:N,14,0)</f>
        <v>5300</v>
      </c>
      <c r="I41" s="10">
        <f>VLOOKUP(A41,'N23'!A:N,14,0)</f>
        <v>4113</v>
      </c>
      <c r="J41" s="9">
        <f>I41-H41</f>
        <v>-1187</v>
      </c>
      <c r="K41" s="75">
        <f>I41/H41-1</f>
        <v>-0.22396226415094345</v>
      </c>
      <c r="L41" s="93">
        <f>H41/$H$7</f>
        <v>3.4903761110756221E-3</v>
      </c>
      <c r="M41" s="93">
        <f>I41/$I$7</f>
        <v>3.975691541240188E-3</v>
      </c>
      <c r="N41" s="53">
        <f>H41/B41</f>
        <v>2.1422797089733225</v>
      </c>
      <c r="O41" s="56">
        <f>I41/C41</f>
        <v>2.3706051873198848</v>
      </c>
      <c r="P41" s="84">
        <f>O41/N41-1</f>
        <v>0.10658061008101782</v>
      </c>
    </row>
    <row r="42" spans="1:21" ht="15" customHeight="1">
      <c r="A42" s="32" t="s">
        <v>43</v>
      </c>
      <c r="B42" s="10">
        <f>VLOOKUP(A42,'T2019'!A:N,14,0)</f>
        <v>2912</v>
      </c>
      <c r="C42" s="10">
        <f>VLOOKUP(A42,'T23'!A:N,14,FALSE)</f>
        <v>1720</v>
      </c>
      <c r="D42" s="9">
        <f>C42-B42</f>
        <v>-1192</v>
      </c>
      <c r="E42" s="75">
        <f>C42/B42-1</f>
        <v>-0.40934065934065933</v>
      </c>
      <c r="F42" s="93">
        <f>B42/$B$7</f>
        <v>4.1141507288065433E-3</v>
      </c>
      <c r="G42" s="93">
        <f>C42/$C$7</f>
        <v>3.6273604204363798E-3</v>
      </c>
      <c r="H42" s="10">
        <f>VLOOKUP(A42,'N2019'!A:N,14,0)</f>
        <v>10618</v>
      </c>
      <c r="I42" s="10">
        <f>VLOOKUP(A42,'N23'!A:N,14,0)</f>
        <v>2900</v>
      </c>
      <c r="J42" s="9">
        <f>I42-H42</f>
        <v>-7718</v>
      </c>
      <c r="K42" s="75">
        <f>I42/H42-1</f>
        <v>-0.72687888491241281</v>
      </c>
      <c r="L42" s="93">
        <f>H42/$H$7</f>
        <v>6.9926063296982931E-3</v>
      </c>
      <c r="M42" s="93">
        <f>I42/$I$7</f>
        <v>2.8031863529288949E-3</v>
      </c>
      <c r="N42" s="53">
        <f>H42/B42</f>
        <v>3.6462912087912089</v>
      </c>
      <c r="O42" s="56">
        <f>I42/C42</f>
        <v>1.6860465116279071</v>
      </c>
      <c r="P42" s="84">
        <f>O42/N42-1</f>
        <v>-0.53759960050287581</v>
      </c>
      <c r="U42" s="5"/>
    </row>
    <row r="43" spans="1:21" ht="15" customHeight="1">
      <c r="A43" s="32" t="s">
        <v>51</v>
      </c>
      <c r="B43" s="10">
        <f>VLOOKUP(A43,'T2019'!A:N,14,0)</f>
        <v>3165</v>
      </c>
      <c r="C43" s="10">
        <f>VLOOKUP(A43,'T23'!A:N,14,FALSE)</f>
        <v>1645</v>
      </c>
      <c r="D43" s="9">
        <f>C43-B43</f>
        <v>-1520</v>
      </c>
      <c r="E43" s="75">
        <f>C43/B43-1</f>
        <v>-0.48025276461295419</v>
      </c>
      <c r="F43" s="93">
        <f>B43/$B$7</f>
        <v>4.4715958299013422E-3</v>
      </c>
      <c r="G43" s="93">
        <f>C43/$C$7</f>
        <v>3.4691906346615378E-3</v>
      </c>
      <c r="H43" s="10">
        <f>VLOOKUP(A43,'N2019'!A:N,14,0)</f>
        <v>6047</v>
      </c>
      <c r="I43" s="10">
        <f>VLOOKUP(A43,'N23'!A:N,14,0)</f>
        <v>3321</v>
      </c>
      <c r="J43" s="9">
        <f>I43-H43</f>
        <v>-2726</v>
      </c>
      <c r="K43" s="75">
        <f>I43/H43-1</f>
        <v>-0.45080205060360512</v>
      </c>
      <c r="L43" s="93">
        <f>H43/$H$7</f>
        <v>3.9823215742781672E-3</v>
      </c>
      <c r="M43" s="93">
        <f>I43/$I$7</f>
        <v>3.2101316820954688E-3</v>
      </c>
      <c r="N43" s="53">
        <f>H43/B43</f>
        <v>1.9105845181674566</v>
      </c>
      <c r="O43" s="56">
        <f>I43/C43</f>
        <v>2.0188449848024317</v>
      </c>
      <c r="P43" s="84">
        <f>O43/N43-1</f>
        <v>5.666353181737982E-2</v>
      </c>
    </row>
    <row r="44" spans="1:21">
      <c r="A44" s="32" t="s">
        <v>38</v>
      </c>
      <c r="B44" s="10">
        <f>VLOOKUP(A44,'T2019'!A:N,14,0)</f>
        <v>2190</v>
      </c>
      <c r="C44" s="10">
        <f>VLOOKUP(A44,'T23'!A:N,14,FALSE)</f>
        <v>1603</v>
      </c>
      <c r="D44" s="9">
        <f>C44-B44</f>
        <v>-587</v>
      </c>
      <c r="E44" s="75">
        <f>C44/B44-1</f>
        <v>-0.26803652968036529</v>
      </c>
      <c r="F44" s="93">
        <f>B44/$B$7</f>
        <v>3.0940900055241517E-3</v>
      </c>
      <c r="G44" s="93">
        <f>C44/$C$7</f>
        <v>3.380615554627626E-3</v>
      </c>
      <c r="H44" s="10">
        <f>VLOOKUP(A44,'N2019'!A:N,14,0)</f>
        <v>4136</v>
      </c>
      <c r="I44" s="10">
        <f>VLOOKUP(A44,'N23'!A:N,14,0)</f>
        <v>4160</v>
      </c>
      <c r="J44" s="9">
        <f>I44-H44</f>
        <v>24</v>
      </c>
      <c r="K44" s="75">
        <f>I44/H44-1</f>
        <v>5.8027079303675233E-3</v>
      </c>
      <c r="L44" s="93">
        <f>H44/$H$7</f>
        <v>2.7238104896997683E-3</v>
      </c>
      <c r="M44" s="93">
        <f>I44/$I$7</f>
        <v>4.0211224924773109E-3</v>
      </c>
      <c r="N44" s="53">
        <f>H44/B44</f>
        <v>1.8885844748858447</v>
      </c>
      <c r="O44" s="56">
        <f>I44/C44</f>
        <v>2.5951341235184029</v>
      </c>
      <c r="P44" s="84">
        <f>O44/N44-1</f>
        <v>0.37411598900031495</v>
      </c>
    </row>
    <row r="45" spans="1:21">
      <c r="A45" s="32" t="s">
        <v>48</v>
      </c>
      <c r="B45" s="10">
        <f>VLOOKUP(A45,'T2019'!A:N,14,0)</f>
        <v>8123</v>
      </c>
      <c r="C45" s="10">
        <f>VLOOKUP(A45,'T23'!A:N,14,FALSE)</f>
        <v>1499</v>
      </c>
      <c r="D45" s="9">
        <f>C45-B45</f>
        <v>-6624</v>
      </c>
      <c r="E45" s="75">
        <f>C45/B45-1</f>
        <v>-0.81546226763511021</v>
      </c>
      <c r="F45" s="93">
        <f>B45/$B$7</f>
        <v>1.1476389550170175E-2</v>
      </c>
      <c r="G45" s="93">
        <f>C45/$C$7</f>
        <v>3.1612867850198448E-3</v>
      </c>
      <c r="H45" s="10">
        <f>VLOOKUP(A45,'N2019'!A:N,14,0)</f>
        <v>13063</v>
      </c>
      <c r="I45" s="10">
        <f>VLOOKUP(A45,'N23'!A:N,14,0)</f>
        <v>3107</v>
      </c>
      <c r="J45" s="9">
        <f>I45-H45</f>
        <v>-9956</v>
      </c>
      <c r="K45" s="75">
        <f>I45/H45-1</f>
        <v>-0.76215264487483736</v>
      </c>
      <c r="L45" s="93">
        <f>H45/$H$7</f>
        <v>8.6027892715058209E-3</v>
      </c>
      <c r="M45" s="93">
        <f>I45/$I$7</f>
        <v>3.0032758615689916E-3</v>
      </c>
      <c r="N45" s="53">
        <f>H45/B45</f>
        <v>1.6081496983872954</v>
      </c>
      <c r="O45" s="56">
        <f>I45/C45</f>
        <v>2.0727151434289528</v>
      </c>
      <c r="P45" s="84">
        <f>O45/N45-1</f>
        <v>0.2888819650978629</v>
      </c>
    </row>
    <row r="46" spans="1:21">
      <c r="A46" s="32" t="s">
        <v>46</v>
      </c>
      <c r="B46" s="10">
        <f>VLOOKUP(A46,'T2019'!A:N,14,0)</f>
        <v>596</v>
      </c>
      <c r="C46" s="10">
        <f>VLOOKUP(A46,'T23'!A:N,14,FALSE)</f>
        <v>1283</v>
      </c>
      <c r="D46" s="9">
        <f>C46-B46</f>
        <v>687</v>
      </c>
      <c r="E46" s="75">
        <f>C46/B46-1</f>
        <v>1.1526845637583891</v>
      </c>
      <c r="F46" s="93">
        <f>B46/$B$7</f>
        <v>8.4204458597826224E-4</v>
      </c>
      <c r="G46" s="93">
        <f>C46/$C$7</f>
        <v>2.7057578019882996E-3</v>
      </c>
      <c r="H46" s="10">
        <f>VLOOKUP(A46,'N2019'!A:N,14,0)</f>
        <v>1269</v>
      </c>
      <c r="I46" s="10">
        <f>VLOOKUP(A46,'N23'!A:N,14,0)</f>
        <v>2684</v>
      </c>
      <c r="J46" s="9">
        <f>I46-H46</f>
        <v>1415</v>
      </c>
      <c r="K46" s="75">
        <f>I46/H46-1</f>
        <v>1.1150512214342001</v>
      </c>
      <c r="L46" s="93">
        <f>H46/$H$7</f>
        <v>8.3571458206697436E-4</v>
      </c>
      <c r="M46" s="93">
        <f>I46/$I$7</f>
        <v>2.5943973004348806E-3</v>
      </c>
      <c r="N46" s="53">
        <f>H46/B46</f>
        <v>2.1291946308724832</v>
      </c>
      <c r="O46" s="56">
        <f>I46/C46</f>
        <v>2.0919719407638349</v>
      </c>
      <c r="P46" s="84">
        <f>O46/N46-1</f>
        <v>-1.7482051461587433E-2</v>
      </c>
    </row>
    <row r="47" spans="1:21">
      <c r="A47" s="32" t="s">
        <v>50</v>
      </c>
      <c r="B47" s="10">
        <f>VLOOKUP(A47,'T2019'!A:N,14,0)</f>
        <v>486</v>
      </c>
      <c r="C47" s="10">
        <f>VLOOKUP(A47,'T23'!A:N,14,FALSE)</f>
        <v>1074</v>
      </c>
      <c r="D47" s="9">
        <f>C47-B47</f>
        <v>588</v>
      </c>
      <c r="E47" s="75">
        <f>C47/B47-1</f>
        <v>1.2098765432098766</v>
      </c>
      <c r="F47" s="93">
        <f>B47/$B$7</f>
        <v>6.8663367245878437E-4</v>
      </c>
      <c r="G47" s="93">
        <f>C47/$C$7</f>
        <v>2.2649913322957396E-3</v>
      </c>
      <c r="H47" s="10">
        <f>VLOOKUP(A47,'N2019'!A:N,14,0)</f>
        <v>1080</v>
      </c>
      <c r="I47" s="10">
        <f>VLOOKUP(A47,'N23'!A:N,14,0)</f>
        <v>2220</v>
      </c>
      <c r="J47" s="9">
        <f>I47-H47</f>
        <v>1140</v>
      </c>
      <c r="K47" s="75">
        <f>I47/H47-1</f>
        <v>1.0555555555555554</v>
      </c>
      <c r="L47" s="93">
        <f>H47/$H$7</f>
        <v>7.1124645282295688E-4</v>
      </c>
      <c r="M47" s="93">
        <f>I47/$I$7</f>
        <v>2.1458874839662572E-3</v>
      </c>
      <c r="N47" s="53">
        <f>H47/B47</f>
        <v>2.2222222222222223</v>
      </c>
      <c r="O47" s="56">
        <f>I47/C47</f>
        <v>2.0670391061452515</v>
      </c>
      <c r="P47" s="84">
        <f>O47/N47-1</f>
        <v>-6.9832402234636826E-2</v>
      </c>
    </row>
    <row r="48" spans="1:21">
      <c r="A48" s="32" t="s">
        <v>47</v>
      </c>
      <c r="B48" s="10">
        <f>VLOOKUP(A48,'T2019'!A:N,14,0)</f>
        <v>527</v>
      </c>
      <c r="C48" s="10">
        <f>VLOOKUP(A48,'T23'!A:N,14,FALSE)</f>
        <v>952</v>
      </c>
      <c r="D48" s="9">
        <f>C48-B48</f>
        <v>425</v>
      </c>
      <c r="E48" s="75">
        <f>C48/B48-1</f>
        <v>0.80645161290322576</v>
      </c>
      <c r="F48" s="93">
        <f>B48/$B$7</f>
        <v>7.4455955840695338E-4</v>
      </c>
      <c r="G48" s="93">
        <f>C48/$C$7</f>
        <v>2.0077018141019965E-3</v>
      </c>
      <c r="H48" s="10">
        <f>VLOOKUP(A48,'N2019'!A:N,14,0)</f>
        <v>1153</v>
      </c>
      <c r="I48" s="10">
        <f>VLOOKUP(A48,'N23'!A:N,14,0)</f>
        <v>2087</v>
      </c>
      <c r="J48" s="9">
        <f>I48-H48</f>
        <v>934</v>
      </c>
      <c r="K48" s="75">
        <f>I48/H48-1</f>
        <v>0.81006071118820477</v>
      </c>
      <c r="L48" s="93">
        <f>H48/$H$7</f>
        <v>7.5932144454154569E-4</v>
      </c>
      <c r="M48" s="93">
        <f>I48/$I$7</f>
        <v>2.0173275581250355E-3</v>
      </c>
      <c r="N48" s="53">
        <f>H48/B48</f>
        <v>2.187855787476281</v>
      </c>
      <c r="O48" s="56">
        <f>I48/C48</f>
        <v>2.1922268907563027</v>
      </c>
      <c r="P48" s="84">
        <f>O48/N48-1</f>
        <v>1.9978936934705871E-3</v>
      </c>
    </row>
    <row r="49" spans="1:21">
      <c r="A49" s="32" t="s">
        <v>42</v>
      </c>
      <c r="B49" s="10">
        <f>VLOOKUP(A49,'T2019'!A:N,14,0)</f>
        <v>972</v>
      </c>
      <c r="C49" s="10">
        <f>VLOOKUP(A49,'T23'!A:N,14,FALSE)</f>
        <v>740</v>
      </c>
      <c r="D49" s="9">
        <f>C49-B49</f>
        <v>-232</v>
      </c>
      <c r="E49" s="75">
        <f>C49/B49-1</f>
        <v>-0.23868312757201648</v>
      </c>
      <c r="F49" s="93">
        <f>B49/$B$7</f>
        <v>1.3732673449175687E-3</v>
      </c>
      <c r="G49" s="93">
        <f>C49/$C$7</f>
        <v>1.5606085529784426E-3</v>
      </c>
      <c r="H49" s="10">
        <f>VLOOKUP(A49,'N2019'!A:N,14,0)</f>
        <v>1515</v>
      </c>
      <c r="I49" s="10">
        <f>VLOOKUP(A49,'N23'!A:N,14,0)</f>
        <v>1573</v>
      </c>
      <c r="J49" s="9">
        <f>I49-H49</f>
        <v>58</v>
      </c>
      <c r="K49" s="75">
        <f>I49/H49-1</f>
        <v>3.8283828382838392E-2</v>
      </c>
      <c r="L49" s="93">
        <f>H49/$H$7</f>
        <v>9.9772071854331459E-4</v>
      </c>
      <c r="M49" s="93">
        <f>I49/$I$7</f>
        <v>1.5204869424679834E-3</v>
      </c>
      <c r="N49" s="53">
        <f>H49/B49</f>
        <v>1.558641975308642</v>
      </c>
      <c r="O49" s="56">
        <f>I49/C49</f>
        <v>2.1256756756756756</v>
      </c>
      <c r="P49" s="84">
        <f>O49/N49-1</f>
        <v>0.36379983944340366</v>
      </c>
    </row>
    <row r="50" spans="1:21">
      <c r="A50" s="32" t="s">
        <v>49</v>
      </c>
      <c r="B50" s="10">
        <f>VLOOKUP(A50,'T2019'!A:N,14,0)</f>
        <v>510</v>
      </c>
      <c r="C50" s="10">
        <f>VLOOKUP(A50,'T23'!A:N,14,FALSE)</f>
        <v>727</v>
      </c>
      <c r="D50" s="9">
        <f>C50-B50</f>
        <v>217</v>
      </c>
      <c r="E50" s="75">
        <f>C50/B50-1</f>
        <v>0.42549019607843142</v>
      </c>
      <c r="F50" s="93">
        <f>B50/$B$7</f>
        <v>7.2054150813576133E-4</v>
      </c>
      <c r="G50" s="93">
        <f>C50/$C$7</f>
        <v>1.5331924567774699E-3</v>
      </c>
      <c r="H50" s="10">
        <f>VLOOKUP(A50,'N2019'!A:N,14,0)</f>
        <v>913</v>
      </c>
      <c r="I50" s="10">
        <f>VLOOKUP(A50,'N23'!A:N,14,0)</f>
        <v>1665</v>
      </c>
      <c r="J50" s="9">
        <f>I50-H50</f>
        <v>752</v>
      </c>
      <c r="K50" s="75">
        <f>I50/H50-1</f>
        <v>0.82365826944140208</v>
      </c>
      <c r="L50" s="93">
        <f>H50/$H$7</f>
        <v>6.0126667724755528E-4</v>
      </c>
      <c r="M50" s="93">
        <f>I50/$I$7</f>
        <v>1.609415612974693E-3</v>
      </c>
      <c r="N50" s="53">
        <f>H50/B50</f>
        <v>1.7901960784313726</v>
      </c>
      <c r="O50" s="56">
        <f>I50/C50</f>
        <v>2.2902338376891334</v>
      </c>
      <c r="P50" s="84">
        <f>O50/N50-1</f>
        <v>0.27932010648571515</v>
      </c>
    </row>
    <row r="51" spans="1:21">
      <c r="A51" s="32" t="s">
        <v>52</v>
      </c>
      <c r="B51" s="10">
        <f>VLOOKUP(A51,'T2019'!A:N,14,0)</f>
        <v>295</v>
      </c>
      <c r="C51" s="10">
        <f>VLOOKUP(A51,'T23'!A:N,14,FALSE)</f>
        <v>516</v>
      </c>
      <c r="D51" s="9">
        <f>C51-B51</f>
        <v>221</v>
      </c>
      <c r="E51" s="75">
        <f>C51/B51-1</f>
        <v>0.74915254237288131</v>
      </c>
      <c r="F51" s="93">
        <f>B51/$B$7</f>
        <v>4.16783813529509E-4</v>
      </c>
      <c r="G51" s="93">
        <f>C51/$C$7</f>
        <v>1.0882081261309139E-3</v>
      </c>
      <c r="H51" s="10">
        <f>VLOOKUP(A51,'N2019'!A:N,14,0)</f>
        <v>909</v>
      </c>
      <c r="I51" s="10">
        <f>VLOOKUP(A51,'N23'!A:N,14,0)</f>
        <v>1174</v>
      </c>
      <c r="J51" s="9">
        <f>I51-H51</f>
        <v>265</v>
      </c>
      <c r="K51" s="75">
        <f>I51/H51-1</f>
        <v>0.29152915291529147</v>
      </c>
      <c r="L51" s="93">
        <f>H51/$H$7</f>
        <v>5.9863243112598873E-4</v>
      </c>
      <c r="M51" s="93">
        <f>I51/$I$7</f>
        <v>1.134807164944318E-3</v>
      </c>
      <c r="N51" s="53">
        <f>H51/B51</f>
        <v>3.0813559322033899</v>
      </c>
      <c r="O51" s="56">
        <f>I51/C51</f>
        <v>2.2751937984496124</v>
      </c>
      <c r="P51" s="84">
        <f>O51/N51-1</f>
        <v>-0.2616257749805988</v>
      </c>
    </row>
    <row r="52" spans="1:21">
      <c r="A52" s="32" t="s">
        <v>54</v>
      </c>
      <c r="B52" s="10">
        <f>VLOOKUP(A52,'T2019'!A:N,14,0)</f>
        <v>1259</v>
      </c>
      <c r="C52" s="10">
        <f>VLOOKUP(A52,'T23'!A:N,14,FALSE)</f>
        <v>493</v>
      </c>
      <c r="D52" s="9">
        <f>C52-B52</f>
        <v>-766</v>
      </c>
      <c r="E52" s="75">
        <f>C52/B52-1</f>
        <v>-0.608419380460683</v>
      </c>
      <c r="F52" s="93">
        <f>B52/$B$7</f>
        <v>1.7787485465547519E-3</v>
      </c>
      <c r="G52" s="93">
        <f>C52/$C$7</f>
        <v>1.0397027251599624E-3</v>
      </c>
      <c r="H52" s="10">
        <f>VLOOKUP(A52,'N2019'!A:N,14,0)</f>
        <v>2593</v>
      </c>
      <c r="I52" s="10">
        <f>VLOOKUP(A52,'N23'!A:N,14,0)</f>
        <v>1144</v>
      </c>
      <c r="J52" s="9">
        <f>I52-H52</f>
        <v>-1449</v>
      </c>
      <c r="K52" s="75">
        <f>I52/H52-1</f>
        <v>-0.55881218665638255</v>
      </c>
      <c r="L52" s="93">
        <f>H52/$H$7</f>
        <v>1.7076500483054883E-3</v>
      </c>
      <c r="M52" s="93">
        <f>I52/$I$7</f>
        <v>1.1058086854312606E-3</v>
      </c>
      <c r="N52" s="53">
        <f>H52/B52</f>
        <v>2.0595710881652103</v>
      </c>
      <c r="O52" s="56">
        <f>I52/C52</f>
        <v>2.3204868154158214</v>
      </c>
      <c r="P52" s="84">
        <f>O52/N52-1</f>
        <v>0.12668449695662143</v>
      </c>
    </row>
    <row r="53" spans="1:21" ht="15" thickBot="1">
      <c r="A53" s="33" t="s">
        <v>55</v>
      </c>
      <c r="B53" s="13">
        <f>VLOOKUP(A53,'T2019'!A:N,14,0)</f>
        <v>110</v>
      </c>
      <c r="C53" s="13">
        <f>VLOOKUP(A53,'T23'!A:N,14,FALSE)</f>
        <v>141</v>
      </c>
      <c r="D53" s="14">
        <f>C53-B53</f>
        <v>31</v>
      </c>
      <c r="E53" s="81">
        <f>C53/B53-1</f>
        <v>0.28181818181818175</v>
      </c>
      <c r="F53" s="96">
        <f>B53/$B$7</f>
        <v>1.5541091351947792E-4</v>
      </c>
      <c r="G53" s="96">
        <f>C53/$C$7</f>
        <v>2.9735919725670324E-4</v>
      </c>
      <c r="H53" s="13">
        <f>VLOOKUP(A53,'N2019'!A:N,14,0)</f>
        <v>325</v>
      </c>
      <c r="I53" s="13">
        <f>VLOOKUP(A53,'N23'!A:N,14,0)</f>
        <v>384</v>
      </c>
      <c r="J53" s="14">
        <f>I53-H53</f>
        <v>59</v>
      </c>
      <c r="K53" s="81">
        <f>I53/H53-1</f>
        <v>0.18153846153846165</v>
      </c>
      <c r="L53" s="96">
        <f>H53/$H$7</f>
        <v>2.140324973772787E-4</v>
      </c>
      <c r="M53" s="96">
        <f>I53/$I$7</f>
        <v>3.7118053776713641E-4</v>
      </c>
      <c r="N53" s="60">
        <f>H53/B53</f>
        <v>2.9545454545454546</v>
      </c>
      <c r="O53" s="61">
        <f>I53/C53</f>
        <v>2.7234042553191489</v>
      </c>
      <c r="P53" s="85">
        <f>O53/N53-1</f>
        <v>-7.8232405891980439E-2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62"/>
      <c r="O54" s="63"/>
      <c r="P54" s="2"/>
      <c r="U54" s="5"/>
    </row>
    <row r="55" spans="1:21" ht="15">
      <c r="A55" s="21" t="s">
        <v>57</v>
      </c>
      <c r="B55" s="11">
        <f>'T2019'!N9</f>
        <v>605911</v>
      </c>
      <c r="C55" s="11">
        <f>'T23'!N9</f>
        <v>397074</v>
      </c>
      <c r="D55" s="12">
        <f t="shared" ref="D55:D61" si="6">C55-B55</f>
        <v>-208837</v>
      </c>
      <c r="E55" s="80">
        <f t="shared" ref="E55:E61" si="7">C55/B55-1</f>
        <v>-0.34466613083439646</v>
      </c>
      <c r="F55" s="95">
        <f>B55/$B$7</f>
        <v>0.85604710928636718</v>
      </c>
      <c r="G55" s="95">
        <f>C55/$C$7</f>
        <v>0.83740146022346229</v>
      </c>
      <c r="H55" s="11">
        <f>'N2019'!N9</f>
        <v>1244568</v>
      </c>
      <c r="I55" s="11">
        <f>'N23'!N9</f>
        <v>804811</v>
      </c>
      <c r="J55" s="12">
        <f t="shared" ref="J55:J61" si="8">I55-H55</f>
        <v>-439757</v>
      </c>
      <c r="K55" s="80">
        <f t="shared" ref="K55:K61" si="9">I55/H55-1</f>
        <v>-0.35334107899287137</v>
      </c>
      <c r="L55" s="95">
        <f>H55/$H$7</f>
        <v>0.81962460675644622</v>
      </c>
      <c r="M55" s="95">
        <f>I55/$I$7</f>
        <v>0.77794317651277822</v>
      </c>
      <c r="N55" s="58">
        <f>H55/B55</f>
        <v>2.0540442408208466</v>
      </c>
      <c r="O55" s="59">
        <f t="shared" ref="O55:O61" si="10">I55/C55</f>
        <v>2.0268539365458329</v>
      </c>
      <c r="P55" s="83">
        <f t="shared" si="4"/>
        <v>-1.3237448217837677E-2</v>
      </c>
      <c r="U55" s="5"/>
    </row>
    <row r="56" spans="1:21" ht="15">
      <c r="A56" s="18" t="s">
        <v>58</v>
      </c>
      <c r="B56" s="10">
        <f>'T2019'!N58</f>
        <v>51770</v>
      </c>
      <c r="C56" s="10">
        <f>'T23'!N58</f>
        <v>34274</v>
      </c>
      <c r="D56" s="9">
        <f t="shared" si="6"/>
        <v>-17496</v>
      </c>
      <c r="E56" s="75">
        <f t="shared" si="7"/>
        <v>-0.33795634537376862</v>
      </c>
      <c r="F56" s="93">
        <f t="shared" ref="F56:F61" si="11">B56/$B$7</f>
        <v>7.3142027208212473E-2</v>
      </c>
      <c r="G56" s="93">
        <f t="shared" ref="G56:G61" si="12">C56/$C$7</f>
        <v>7.2281483168625857E-2</v>
      </c>
      <c r="H56" s="10">
        <f>'N2019'!N58</f>
        <v>159567</v>
      </c>
      <c r="I56" s="10">
        <f>'N23'!N58</f>
        <v>134287</v>
      </c>
      <c r="J56" s="9">
        <f t="shared" si="8"/>
        <v>-25280</v>
      </c>
      <c r="K56" s="75">
        <f t="shared" si="9"/>
        <v>-0.15842874779873029</v>
      </c>
      <c r="L56" s="93">
        <f t="shared" ref="L56:L61" si="13">H56/$H$7</f>
        <v>0.10508468772000071</v>
      </c>
      <c r="M56" s="93">
        <f t="shared" ref="M56:M61" si="14">I56/$I$7</f>
        <v>0.1298039606123319</v>
      </c>
      <c r="N56" s="53">
        <f t="shared" ref="N56:N61" si="15">H56/B56</f>
        <v>3.0822290902066833</v>
      </c>
      <c r="O56" s="56">
        <f t="shared" si="10"/>
        <v>3.9180428313006943</v>
      </c>
      <c r="P56" s="84">
        <f t="shared" si="4"/>
        <v>0.27117184240122927</v>
      </c>
      <c r="U56" s="5"/>
    </row>
    <row r="57" spans="1:21" ht="15">
      <c r="A57" s="18" t="s">
        <v>59</v>
      </c>
      <c r="B57" s="10">
        <f>'T2019'!N50</f>
        <v>28440</v>
      </c>
      <c r="C57" s="10">
        <f>'T23'!N59</f>
        <v>1499</v>
      </c>
      <c r="D57" s="9">
        <f t="shared" si="6"/>
        <v>-26941</v>
      </c>
      <c r="E57" s="75">
        <f t="shared" si="7"/>
        <v>-0.94729254571026722</v>
      </c>
      <c r="F57" s="93">
        <f t="shared" si="11"/>
        <v>4.0180785277217752E-2</v>
      </c>
      <c r="G57" s="93">
        <f t="shared" si="12"/>
        <v>3.1612867850198448E-3</v>
      </c>
      <c r="H57" s="10">
        <f>'N2019'!N50</f>
        <v>60115</v>
      </c>
      <c r="I57" s="10">
        <f>'N23'!N59</f>
        <v>3107</v>
      </c>
      <c r="J57" s="9">
        <f t="shared" si="8"/>
        <v>-57008</v>
      </c>
      <c r="K57" s="75">
        <f t="shared" si="9"/>
        <v>-0.94831572818764032</v>
      </c>
      <c r="L57" s="93">
        <f t="shared" si="13"/>
        <v>3.9589426399492644E-2</v>
      </c>
      <c r="M57" s="93">
        <f t="shared" si="14"/>
        <v>3.0032758615689916E-3</v>
      </c>
      <c r="N57" s="53">
        <f t="shared" si="15"/>
        <v>2.1137482419127989</v>
      </c>
      <c r="O57" s="56">
        <f t="shared" si="10"/>
        <v>2.0727151434289528</v>
      </c>
      <c r="P57" s="84">
        <f t="shared" si="4"/>
        <v>-1.9412481425277961E-2</v>
      </c>
      <c r="U57" s="5"/>
    </row>
    <row r="58" spans="1:21">
      <c r="A58" s="22" t="s">
        <v>60</v>
      </c>
      <c r="B58" s="10">
        <f>'T2019'!N51</f>
        <v>23747</v>
      </c>
      <c r="C58" s="10">
        <f>'T23'!N60</f>
        <v>2092</v>
      </c>
      <c r="D58" s="9">
        <f t="shared" si="6"/>
        <v>-21655</v>
      </c>
      <c r="E58" s="75">
        <f t="shared" si="7"/>
        <v>-0.91190466164147055</v>
      </c>
      <c r="F58" s="93">
        <f t="shared" si="11"/>
        <v>3.3550390575882202E-2</v>
      </c>
      <c r="G58" s="93">
        <f t="shared" si="12"/>
        <v>4.4118825578795973E-3</v>
      </c>
      <c r="H58" s="10">
        <f>'N2019'!N51</f>
        <v>50824</v>
      </c>
      <c r="I58" s="10">
        <f>'N23'!N60</f>
        <v>3708</v>
      </c>
      <c r="J58" s="9">
        <f t="shared" si="8"/>
        <v>-47116</v>
      </c>
      <c r="K58" s="75">
        <f t="shared" si="9"/>
        <v>-0.92704234220053516</v>
      </c>
      <c r="L58" s="93">
        <f t="shared" si="13"/>
        <v>3.3470731220624036E-2</v>
      </c>
      <c r="M58" s="93">
        <f t="shared" si="14"/>
        <v>3.584212067813911E-3</v>
      </c>
      <c r="N58" s="53">
        <f t="shared" si="15"/>
        <v>2.1402282393565502</v>
      </c>
      <c r="O58" s="56">
        <f t="shared" si="10"/>
        <v>1.7724665391969407</v>
      </c>
      <c r="P58" s="84">
        <f t="shared" si="4"/>
        <v>-0.17183293510330244</v>
      </c>
      <c r="U58" s="5"/>
    </row>
    <row r="59" spans="1:21">
      <c r="A59" s="22" t="s">
        <v>61</v>
      </c>
      <c r="B59" s="10">
        <f>'T2019'!N55</f>
        <v>4693</v>
      </c>
      <c r="C59" s="10">
        <f>'T23'!N61</f>
        <v>3283</v>
      </c>
      <c r="D59" s="9">
        <f t="shared" si="6"/>
        <v>-1410</v>
      </c>
      <c r="E59" s="75">
        <f t="shared" si="7"/>
        <v>-0.3004474749627104</v>
      </c>
      <c r="F59" s="93">
        <f t="shared" si="11"/>
        <v>6.6303947013355447E-3</v>
      </c>
      <c r="G59" s="93">
        <f t="shared" si="12"/>
        <v>6.9236187559840899E-3</v>
      </c>
      <c r="H59" s="10">
        <f>'N2019'!N55</f>
        <v>9291</v>
      </c>
      <c r="I59" s="10">
        <f>'N23'!N61</f>
        <v>4806</v>
      </c>
      <c r="J59" s="9">
        <f t="shared" si="8"/>
        <v>-4485</v>
      </c>
      <c r="K59" s="75">
        <f t="shared" si="9"/>
        <v>-0.48272521795285761</v>
      </c>
      <c r="L59" s="93">
        <f t="shared" si="13"/>
        <v>6.1186951788686043E-3</v>
      </c>
      <c r="M59" s="93">
        <f t="shared" si="14"/>
        <v>4.6455564179918168E-3</v>
      </c>
      <c r="N59" s="53">
        <f t="shared" si="15"/>
        <v>1.9797570850202428</v>
      </c>
      <c r="O59" s="56">
        <f t="shared" si="10"/>
        <v>1.4639049649710631</v>
      </c>
      <c r="P59" s="84">
        <f t="shared" si="4"/>
        <v>-0.26056334080193744</v>
      </c>
      <c r="U59" s="5"/>
    </row>
    <row r="60" spans="1:21" ht="15">
      <c r="A60" s="18" t="s">
        <v>62</v>
      </c>
      <c r="B60" s="10">
        <f>'T2019'!N64</f>
        <v>4317</v>
      </c>
      <c r="C60" s="10">
        <f>'T23'!N62</f>
        <v>13758</v>
      </c>
      <c r="D60" s="9">
        <f t="shared" si="6"/>
        <v>9441</v>
      </c>
      <c r="E60" s="75">
        <f t="shared" si="7"/>
        <v>2.1869353717859625</v>
      </c>
      <c r="F60" s="93">
        <f t="shared" si="11"/>
        <v>6.0991719423962388E-3</v>
      </c>
      <c r="G60" s="93">
        <f t="shared" si="12"/>
        <v>2.9014665502537042E-2</v>
      </c>
      <c r="H60" s="10">
        <f>'N2019'!N64</f>
        <v>8816</v>
      </c>
      <c r="I60" s="10">
        <f>'N23'!N62</f>
        <v>76312</v>
      </c>
      <c r="J60" s="9">
        <f t="shared" si="8"/>
        <v>67496</v>
      </c>
      <c r="K60" s="75">
        <f t="shared" si="9"/>
        <v>7.6560798548094375</v>
      </c>
      <c r="L60" s="93">
        <f t="shared" si="13"/>
        <v>5.8058784519325821E-3</v>
      </c>
      <c r="M60" s="93">
        <f t="shared" si="14"/>
        <v>7.3764398953348215E-2</v>
      </c>
      <c r="N60" s="53">
        <f t="shared" si="15"/>
        <v>2.0421589066481354</v>
      </c>
      <c r="O60" s="56">
        <f t="shared" si="10"/>
        <v>5.5467364442506177</v>
      </c>
      <c r="P60" s="84">
        <f t="shared" si="4"/>
        <v>1.7161140233473136</v>
      </c>
      <c r="U60" s="5"/>
    </row>
    <row r="61" spans="1:21" ht="15.75" thickBot="1">
      <c r="A61" s="23" t="s">
        <v>63</v>
      </c>
      <c r="B61" s="13">
        <f>'T2019'!N47</f>
        <v>2681</v>
      </c>
      <c r="C61" s="13">
        <f>'T23'!N47</f>
        <v>1555</v>
      </c>
      <c r="D61" s="14">
        <f t="shared" si="6"/>
        <v>-1126</v>
      </c>
      <c r="E61" s="81">
        <f t="shared" si="7"/>
        <v>-0.41999254009697873</v>
      </c>
      <c r="F61" s="96">
        <f t="shared" si="11"/>
        <v>3.7877878104156395E-3</v>
      </c>
      <c r="G61" s="96">
        <f t="shared" si="12"/>
        <v>3.2793868917317271E-3</v>
      </c>
      <c r="H61" s="13">
        <f>'N2019'!N47</f>
        <v>4947</v>
      </c>
      <c r="I61" s="13">
        <f>'N23'!N47</f>
        <v>3696</v>
      </c>
      <c r="J61" s="14">
        <f t="shared" si="8"/>
        <v>-1251</v>
      </c>
      <c r="K61" s="81">
        <f t="shared" si="9"/>
        <v>-0.25288053365676166</v>
      </c>
      <c r="L61" s="96">
        <f t="shared" si="13"/>
        <v>3.2579038908473776E-3</v>
      </c>
      <c r="M61" s="96">
        <f t="shared" si="14"/>
        <v>3.572612676008688E-3</v>
      </c>
      <c r="N61" s="60">
        <f t="shared" si="15"/>
        <v>1.84520701230884</v>
      </c>
      <c r="O61" s="61">
        <f t="shared" si="10"/>
        <v>2.3768488745980707</v>
      </c>
      <c r="P61" s="85">
        <f t="shared" si="4"/>
        <v>0.28812044325802044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 customHeight="1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B11:B53">
    <cfRule type="cellIs" dxfId="31" priority="9" operator="lessThan">
      <formula>#REF!</formula>
    </cfRule>
  </conditionalFormatting>
  <conditionalFormatting sqref="B55:B61">
    <cfRule type="cellIs" dxfId="30" priority="8" operator="lessThan">
      <formula>#REF!</formula>
    </cfRule>
  </conditionalFormatting>
  <conditionalFormatting sqref="D1:D2 J1:J2 D4:D1048576 J4:J1048576">
    <cfRule type="cellIs" dxfId="29" priority="1" operator="lessThan">
      <formula>0</formula>
    </cfRule>
  </conditionalFormatting>
  <conditionalFormatting sqref="E5:E61">
    <cfRule type="cellIs" dxfId="28" priority="4" operator="lessThan">
      <formula>0</formula>
    </cfRule>
    <cfRule type="cellIs" dxfId="27" priority="5" operator="greaterThan">
      <formula>0</formula>
    </cfRule>
  </conditionalFormatting>
  <conditionalFormatting sqref="H5:H9">
    <cfRule type="cellIs" dxfId="26" priority="6" operator="lessThan">
      <formula>G5</formula>
    </cfRule>
  </conditionalFormatting>
  <conditionalFormatting sqref="H11:H53">
    <cfRule type="cellIs" dxfId="25" priority="10" operator="lessThan">
      <formula>#REF!</formula>
    </cfRule>
  </conditionalFormatting>
  <conditionalFormatting sqref="H55:H61">
    <cfRule type="cellIs" dxfId="24" priority="7" operator="lessThan">
      <formula>#REF!</formula>
    </cfRule>
  </conditionalFormatting>
  <conditionalFormatting sqref="K1:K2 P1:P2 K5:K1048576 P5:P1048576">
    <cfRule type="cellIs" dxfId="23" priority="2" operator="lessThan">
      <formula>0</formula>
    </cfRule>
    <cfRule type="cellIs" dxfId="22" priority="3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1053-71C8-44FA-A922-674B8F3B725B}">
  <sheetPr>
    <tabColor theme="3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1" t="s">
        <v>1</v>
      </c>
      <c r="C3" s="261"/>
      <c r="D3" s="261"/>
      <c r="E3" s="261"/>
      <c r="F3" s="261"/>
      <c r="G3" s="261"/>
      <c r="H3" s="261" t="s">
        <v>2</v>
      </c>
      <c r="I3" s="261"/>
      <c r="J3" s="261"/>
      <c r="K3" s="261"/>
      <c r="L3" s="261"/>
      <c r="M3" s="261"/>
      <c r="N3" s="262" t="s">
        <v>3</v>
      </c>
      <c r="O3" s="262"/>
      <c r="P3" s="263"/>
    </row>
    <row r="4" spans="1:29" s="139" customFormat="1" ht="74.25" customHeight="1">
      <c r="A4" s="154" t="s">
        <v>106</v>
      </c>
      <c r="B4" s="211">
        <v>2021</v>
      </c>
      <c r="C4" s="207">
        <v>2022</v>
      </c>
      <c r="D4" s="52" t="s">
        <v>4</v>
      </c>
      <c r="E4" s="77" t="s">
        <v>96</v>
      </c>
      <c r="F4" s="52" t="s">
        <v>7</v>
      </c>
      <c r="G4" s="52" t="s">
        <v>97</v>
      </c>
      <c r="H4" s="211">
        <v>2021</v>
      </c>
      <c r="I4" s="207">
        <v>2022</v>
      </c>
      <c r="J4" s="52" t="s">
        <v>8</v>
      </c>
      <c r="K4" s="77" t="s">
        <v>96</v>
      </c>
      <c r="L4" s="52" t="s">
        <v>7</v>
      </c>
      <c r="M4" s="52" t="s">
        <v>97</v>
      </c>
      <c r="N4" s="211">
        <v>2021</v>
      </c>
      <c r="O4" s="207">
        <v>2022</v>
      </c>
      <c r="P4" s="77" t="s">
        <v>96</v>
      </c>
    </row>
    <row r="5" spans="1:29" ht="15.75" customHeight="1">
      <c r="A5" s="18" t="s">
        <v>9</v>
      </c>
      <c r="B5" s="10">
        <f>'T21'!N6</f>
        <v>1176732</v>
      </c>
      <c r="C5" s="10">
        <f>'T22'!N6</f>
        <v>1406869</v>
      </c>
      <c r="D5" s="9">
        <f>C5-B5</f>
        <v>230137</v>
      </c>
      <c r="E5" s="75">
        <f>C5/B5-1</f>
        <v>0.19557299368080416</v>
      </c>
      <c r="F5" s="93">
        <f t="array" ref="F5:F7">B5:B7/B5</f>
        <v>1</v>
      </c>
      <c r="G5" s="93">
        <f t="array" ref="G5:G7">C5:C7/C5</f>
        <v>1</v>
      </c>
      <c r="H5" s="10">
        <f>'N21'!N6</f>
        <v>2635855</v>
      </c>
      <c r="I5" s="10">
        <f>'N22'!N6</f>
        <v>3045873</v>
      </c>
      <c r="J5" s="9">
        <f>I5-H5</f>
        <v>410018</v>
      </c>
      <c r="K5" s="75">
        <f>I5/H5-1</f>
        <v>0.1555540801751234</v>
      </c>
      <c r="L5" s="93">
        <f t="array" ref="L5:L7">H5:H7/H5</f>
        <v>1</v>
      </c>
      <c r="M5" s="93">
        <f t="array" ref="M5:M7">I5:I7/I5</f>
        <v>1</v>
      </c>
      <c r="N5" s="64">
        <f t="shared" ref="N5:O9" si="0">H5/B5</f>
        <v>2.2399790266602762</v>
      </c>
      <c r="O5" s="65">
        <f t="shared" si="0"/>
        <v>2.1650011479391473</v>
      </c>
      <c r="P5" s="75">
        <f>O5/N5-1</f>
        <v>-3.3472580693274634E-2</v>
      </c>
    </row>
    <row r="6" spans="1:29" ht="15">
      <c r="A6" s="18" t="s">
        <v>10</v>
      </c>
      <c r="B6" s="10">
        <f>'T21'!N7</f>
        <v>948975</v>
      </c>
      <c r="C6" s="10">
        <f>'T22'!N7</f>
        <v>992796</v>
      </c>
      <c r="D6" s="9">
        <f>C6-B6</f>
        <v>43821</v>
      </c>
      <c r="E6" s="75">
        <f>C6/B6-1</f>
        <v>4.6177191179957333E-2</v>
      </c>
      <c r="F6" s="93">
        <v>0.80644955690845499</v>
      </c>
      <c r="G6" s="93">
        <v>0.70567764304992153</v>
      </c>
      <c r="H6" s="10">
        <f>'N21'!N7</f>
        <v>2104452</v>
      </c>
      <c r="I6" s="10">
        <f>'N22'!N7</f>
        <v>2131834</v>
      </c>
      <c r="J6" s="9">
        <f t="shared" ref="J6:J9" si="1">I6-H6</f>
        <v>27382</v>
      </c>
      <c r="K6" s="75">
        <f t="shared" ref="K6:K9" si="2">I6/H6-1</f>
        <v>1.3011463316815908E-2</v>
      </c>
      <c r="L6" s="93">
        <v>0.79839444886004729</v>
      </c>
      <c r="M6" s="93">
        <v>0.69990902444061198</v>
      </c>
      <c r="N6" s="64">
        <f>H6/B6</f>
        <v>2.2176053109934402</v>
      </c>
      <c r="O6" s="65">
        <f t="shared" si="0"/>
        <v>2.1473031720514588</v>
      </c>
      <c r="P6" s="75">
        <f t="shared" ref="P6:P61" si="3">O6/N6-1</f>
        <v>-3.1701826557444246E-2</v>
      </c>
    </row>
    <row r="7" spans="1:29" ht="15">
      <c r="A7" s="18" t="s">
        <v>11</v>
      </c>
      <c r="B7" s="10">
        <f>'T21'!N8</f>
        <v>227757</v>
      </c>
      <c r="C7" s="10">
        <f>'T22'!N8</f>
        <v>414073</v>
      </c>
      <c r="D7" s="9">
        <f>C7-B7</f>
        <v>186316</v>
      </c>
      <c r="E7" s="75">
        <f>C7/B7-1</f>
        <v>0.81804730480292598</v>
      </c>
      <c r="F7" s="93">
        <v>0.19355044309154507</v>
      </c>
      <c r="G7" s="93">
        <v>0.29432235695007852</v>
      </c>
      <c r="H7" s="10">
        <f>'N21'!N8</f>
        <v>531403</v>
      </c>
      <c r="I7" s="10">
        <f>'N22'!N8</f>
        <v>914039</v>
      </c>
      <c r="J7" s="9">
        <f t="shared" si="1"/>
        <v>382636</v>
      </c>
      <c r="K7" s="75">
        <f t="shared" si="2"/>
        <v>0.72004862599571329</v>
      </c>
      <c r="L7" s="93">
        <v>0.20160555113995268</v>
      </c>
      <c r="M7" s="93">
        <v>0.30009097555938807</v>
      </c>
      <c r="N7" s="64">
        <f t="shared" si="0"/>
        <v>2.3332016140008869</v>
      </c>
      <c r="O7" s="65">
        <f t="shared" si="0"/>
        <v>2.2074344378889714</v>
      </c>
      <c r="P7" s="75">
        <f t="shared" si="3"/>
        <v>-5.3903261234357958E-2</v>
      </c>
      <c r="U7" s="5"/>
    </row>
    <row r="8" spans="1:29" ht="15">
      <c r="A8" s="19" t="s">
        <v>12</v>
      </c>
      <c r="B8" s="10">
        <f>'T21'!N10</f>
        <v>153241</v>
      </c>
      <c r="C8" s="10">
        <f>'T22'!N10</f>
        <v>237763</v>
      </c>
      <c r="D8" s="9">
        <f t="shared" ref="D8" si="4">C8-B8</f>
        <v>84522</v>
      </c>
      <c r="E8" s="75">
        <f>C8/B8-1</f>
        <v>0.5515625713745016</v>
      </c>
      <c r="F8" s="93">
        <f t="array" ref="F8:F9">B8:B9/B7</f>
        <v>0.67282674078074434</v>
      </c>
      <c r="G8" s="93">
        <f t="array" ref="G8:G9">C8:C9/C7</f>
        <v>0.57420551448657609</v>
      </c>
      <c r="H8" s="10">
        <f>'N21'!N10</f>
        <v>325745</v>
      </c>
      <c r="I8" s="10">
        <f>'N22'!N10</f>
        <v>472132</v>
      </c>
      <c r="J8" s="9">
        <f t="shared" si="1"/>
        <v>146387</v>
      </c>
      <c r="K8" s="75">
        <f t="shared" si="2"/>
        <v>0.44939139510967174</v>
      </c>
      <c r="L8" s="93">
        <f t="array" ref="L8:L9">H8:H9/H7</f>
        <v>0.61299051755447376</v>
      </c>
      <c r="M8" s="93">
        <f t="array" ref="M8:M9">I8:I9/I7</f>
        <v>0.51653375840636995</v>
      </c>
      <c r="N8" s="64">
        <f t="shared" si="0"/>
        <v>2.1257039565129436</v>
      </c>
      <c r="O8" s="65">
        <f t="shared" si="0"/>
        <v>1.9857252810571873</v>
      </c>
      <c r="P8" s="75">
        <f t="shared" si="3"/>
        <v>-6.58505033247343E-2</v>
      </c>
      <c r="U8" s="5"/>
    </row>
    <row r="9" spans="1:29" ht="15.75" thickBot="1">
      <c r="A9" s="20" t="s">
        <v>13</v>
      </c>
      <c r="B9" s="16">
        <f>B7-B8</f>
        <v>74516</v>
      </c>
      <c r="C9" s="16">
        <f>C7-C8</f>
        <v>176310</v>
      </c>
      <c r="D9" s="9">
        <f>C9-B9</f>
        <v>101794</v>
      </c>
      <c r="E9" s="78">
        <f>C9/B9-1</f>
        <v>1.3660690321541682</v>
      </c>
      <c r="F9" s="93">
        <v>0.32717325921925561</v>
      </c>
      <c r="G9" s="93">
        <v>0.42579448551342397</v>
      </c>
      <c r="H9" s="17">
        <f>H7-H8</f>
        <v>205658</v>
      </c>
      <c r="I9" s="17">
        <f>I7-I8</f>
        <v>441907</v>
      </c>
      <c r="J9" s="9">
        <f t="shared" si="1"/>
        <v>236249</v>
      </c>
      <c r="K9" s="78">
        <f t="shared" si="2"/>
        <v>1.1487469488179403</v>
      </c>
      <c r="L9" s="93">
        <v>0.3870094824455263</v>
      </c>
      <c r="M9" s="93">
        <v>0.48346624159363005</v>
      </c>
      <c r="N9" s="66">
        <f t="shared" si="0"/>
        <v>2.7599173331901872</v>
      </c>
      <c r="O9" s="67">
        <f t="shared" si="0"/>
        <v>2.506420509330157</v>
      </c>
      <c r="P9" s="78">
        <f t="shared" si="3"/>
        <v>-9.1849426361989339E-2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68"/>
      <c r="O10" s="67"/>
      <c r="P10" s="82"/>
      <c r="U10" s="5"/>
    </row>
    <row r="11" spans="1:29">
      <c r="A11" s="31" t="s">
        <v>14</v>
      </c>
      <c r="B11" s="10">
        <f>VLOOKUP(A11,'T21'!A:N,14,0)</f>
        <v>29441</v>
      </c>
      <c r="C11" s="11">
        <f>VLOOKUP(A11,'T22'!A:N,14,FALSE)</f>
        <v>44968</v>
      </c>
      <c r="D11" s="12">
        <f>C11-B11</f>
        <v>15527</v>
      </c>
      <c r="E11" s="80">
        <f>C11/B11-1</f>
        <v>0.52739377059203152</v>
      </c>
      <c r="F11" s="93">
        <f>B11/$B$7</f>
        <v>0.12926496221850481</v>
      </c>
      <c r="G11" s="93">
        <f>C11/$C$7</f>
        <v>0.10859920835215046</v>
      </c>
      <c r="H11" s="11">
        <f>VLOOKUP(A11,'N21'!A:N,14,0)</f>
        <v>62465</v>
      </c>
      <c r="I11" s="11">
        <f>VLOOKUP(A11,'N22'!A:N,14,0)</f>
        <v>89955</v>
      </c>
      <c r="J11" s="12">
        <f>I11-H11</f>
        <v>27490</v>
      </c>
      <c r="K11" s="80">
        <f>I11/H11-1</f>
        <v>0.44008644841111022</v>
      </c>
      <c r="L11" s="93">
        <f>H11/$H$7</f>
        <v>0.11754732284160985</v>
      </c>
      <c r="M11" s="93">
        <f>I11/$I$7</f>
        <v>9.8414837878908881E-2</v>
      </c>
      <c r="N11" s="69">
        <f>H11/B11</f>
        <v>2.121701029176998</v>
      </c>
      <c r="O11" s="70">
        <f>I11/C11</f>
        <v>2.0004225226827965</v>
      </c>
      <c r="P11" s="83">
        <f>O11/N11-1</f>
        <v>-5.7160978302982279E-2</v>
      </c>
      <c r="U11" s="5"/>
    </row>
    <row r="12" spans="1:29">
      <c r="A12" s="32" t="s">
        <v>16</v>
      </c>
      <c r="B12" s="10">
        <f>VLOOKUP(A12,'T21'!A:N,14,0)</f>
        <v>23614</v>
      </c>
      <c r="C12" s="10">
        <f>VLOOKUP(A12,'T22'!A:N,14,FALSE)</f>
        <v>43663</v>
      </c>
      <c r="D12" s="9">
        <f>C12-B12</f>
        <v>20049</v>
      </c>
      <c r="E12" s="75">
        <f>C12/B12-1</f>
        <v>0.84903023630049979</v>
      </c>
      <c r="F12" s="93">
        <f>B12/$B$7</f>
        <v>0.10368067721299455</v>
      </c>
      <c r="G12" s="93">
        <f>C12/$C$7</f>
        <v>0.10544759015922313</v>
      </c>
      <c r="H12" s="10">
        <f>VLOOKUP(A12,'N21'!A:N,14,0)</f>
        <v>44266</v>
      </c>
      <c r="I12" s="10">
        <f>VLOOKUP(A12,'N22'!A:N,14,0)</f>
        <v>72549</v>
      </c>
      <c r="J12" s="9">
        <f>I12-H12</f>
        <v>28283</v>
      </c>
      <c r="K12" s="75">
        <f>I12/H12-1</f>
        <v>0.63893281525324186</v>
      </c>
      <c r="L12" s="93">
        <f>H12/$H$7</f>
        <v>8.3300244823608455E-2</v>
      </c>
      <c r="M12" s="93">
        <f>I12/$I$7</f>
        <v>7.9371886757567234E-2</v>
      </c>
      <c r="N12" s="64">
        <f>H12/B12</f>
        <v>1.8745659354620141</v>
      </c>
      <c r="O12" s="67">
        <f>I12/C12</f>
        <v>1.6615670018093123</v>
      </c>
      <c r="P12" s="84">
        <f>O12/N12-1</f>
        <v>-0.11362573576277279</v>
      </c>
      <c r="U12" s="5"/>
    </row>
    <row r="13" spans="1:29">
      <c r="A13" s="32" t="s">
        <v>15</v>
      </c>
      <c r="B13" s="10">
        <f>VLOOKUP(A13,'T21'!A:N,14,0)</f>
        <v>31718</v>
      </c>
      <c r="C13" s="10">
        <f>VLOOKUP(A13,'T22'!A:N,14,FALSE)</f>
        <v>41815</v>
      </c>
      <c r="D13" s="9">
        <f>C13-B13</f>
        <v>10097</v>
      </c>
      <c r="E13" s="75">
        <f>C13/B13-1</f>
        <v>0.31833659121003843</v>
      </c>
      <c r="F13" s="93">
        <f>B13/$B$7</f>
        <v>0.13926245955118832</v>
      </c>
      <c r="G13" s="93">
        <f>C13/$C$7</f>
        <v>0.10098460899406626</v>
      </c>
      <c r="H13" s="10">
        <f>VLOOKUP(A13,'N21'!A:N,14,0)</f>
        <v>74468</v>
      </c>
      <c r="I13" s="10">
        <f>VLOOKUP(A13,'N22'!A:N,14,0)</f>
        <v>90164</v>
      </c>
      <c r="J13" s="9">
        <f>I13-H13</f>
        <v>15696</v>
      </c>
      <c r="K13" s="75">
        <f>I13/H13-1</f>
        <v>0.21077509802868355</v>
      </c>
      <c r="L13" s="93">
        <f>H13/$H$7</f>
        <v>0.14013470002992079</v>
      </c>
      <c r="M13" s="93">
        <f>I13/$I$7</f>
        <v>9.8643493330153306E-2</v>
      </c>
      <c r="N13" s="64">
        <f>H13/B13</f>
        <v>2.3478151207516236</v>
      </c>
      <c r="O13" s="67">
        <f>I13/C13</f>
        <v>2.1562597154131291</v>
      </c>
      <c r="P13" s="84">
        <f>O13/N13-1</f>
        <v>-8.1588794469119152E-2</v>
      </c>
      <c r="U13" s="5"/>
    </row>
    <row r="14" spans="1:29">
      <c r="A14" s="32" t="s">
        <v>18</v>
      </c>
      <c r="B14" s="10">
        <f>VLOOKUP(A14,'T21'!A:N,14,0)</f>
        <v>11022</v>
      </c>
      <c r="C14" s="10">
        <f>VLOOKUP(A14,'T22'!A:N,14,FALSE)</f>
        <v>32864</v>
      </c>
      <c r="D14" s="9">
        <f>C14-B14</f>
        <v>21842</v>
      </c>
      <c r="E14" s="75">
        <f>C14/B14-1</f>
        <v>1.9816730176011612</v>
      </c>
      <c r="F14" s="93">
        <f>B14/$B$7</f>
        <v>4.8393682740815867E-2</v>
      </c>
      <c r="G14" s="93">
        <f>C14/$C$7</f>
        <v>7.9367647733612184E-2</v>
      </c>
      <c r="H14" s="10">
        <f>VLOOKUP(A14,'N21'!A:N,14,0)</f>
        <v>36409</v>
      </c>
      <c r="I14" s="10">
        <f>VLOOKUP(A14,'N22'!A:N,14,0)</f>
        <v>70905</v>
      </c>
      <c r="J14" s="9">
        <f>I14-H14</f>
        <v>34496</v>
      </c>
      <c r="K14" s="75">
        <f>I14/H14-1</f>
        <v>0.94745804608750595</v>
      </c>
      <c r="L14" s="93">
        <f>H14/$H$7</f>
        <v>6.8514855956778559E-2</v>
      </c>
      <c r="M14" s="93">
        <f>I14/$I$7</f>
        <v>7.7573276413807291E-2</v>
      </c>
      <c r="N14" s="64">
        <f>H14/B14</f>
        <v>3.3033024859372166</v>
      </c>
      <c r="O14" s="67">
        <f>I14/C14</f>
        <v>2.157527994157741</v>
      </c>
      <c r="P14" s="84">
        <f>O14/N14-1</f>
        <v>-0.34685727288289658</v>
      </c>
      <c r="U14" s="5"/>
    </row>
    <row r="15" spans="1:29">
      <c r="A15" s="32" t="s">
        <v>17</v>
      </c>
      <c r="B15" s="10">
        <f>VLOOKUP(A15,'T21'!A:N,14,0)</f>
        <v>11484</v>
      </c>
      <c r="C15" s="10">
        <f>VLOOKUP(A15,'T22'!A:N,14,FALSE)</f>
        <v>27617</v>
      </c>
      <c r="D15" s="9">
        <f>C15-B15</f>
        <v>16133</v>
      </c>
      <c r="E15" s="75">
        <f>C15/B15-1</f>
        <v>1.4048241030999651</v>
      </c>
      <c r="F15" s="93">
        <f>B15/$B$7</f>
        <v>5.0422160460490785E-2</v>
      </c>
      <c r="G15" s="93">
        <f>C15/$C$7</f>
        <v>6.6695969068256075E-2</v>
      </c>
      <c r="H15" s="10">
        <f>VLOOKUP(A15,'N21'!A:N,14,0)</f>
        <v>26790</v>
      </c>
      <c r="I15" s="10">
        <f>VLOOKUP(A15,'N22'!A:N,14,0)</f>
        <v>88287</v>
      </c>
      <c r="J15" s="9">
        <f>I15-H15</f>
        <v>61497</v>
      </c>
      <c r="K15" s="75">
        <f>I15/H15-1</f>
        <v>2.2955207166853304</v>
      </c>
      <c r="L15" s="93">
        <f>H15/$H$7</f>
        <v>5.0413716143868213E-2</v>
      </c>
      <c r="M15" s="93">
        <f>I15/$I$7</f>
        <v>9.658997044983858E-2</v>
      </c>
      <c r="N15" s="64">
        <f>H15/B15</f>
        <v>2.3328108672936261</v>
      </c>
      <c r="O15" s="67">
        <f>I15/C15</f>
        <v>3.1968352826157802</v>
      </c>
      <c r="P15" s="84">
        <f>O15/N15-1</f>
        <v>0.37037911106978783</v>
      </c>
      <c r="U15" s="5"/>
      <c r="AC15" s="5"/>
    </row>
    <row r="16" spans="1:29">
      <c r="A16" s="32" t="s">
        <v>19</v>
      </c>
      <c r="B16" s="10">
        <f>VLOOKUP(A16,'T21'!A:N,14,0)</f>
        <v>12840</v>
      </c>
      <c r="C16" s="10">
        <f>VLOOKUP(A16,'T22'!A:N,14,FALSE)</f>
        <v>24893</v>
      </c>
      <c r="D16" s="9">
        <f>C16-B16</f>
        <v>12053</v>
      </c>
      <c r="E16" s="75">
        <f>C16/B16-1</f>
        <v>0.93870716510903418</v>
      </c>
      <c r="F16" s="93">
        <f>B16/$B$7</f>
        <v>5.6375874287069111E-2</v>
      </c>
      <c r="G16" s="93">
        <f>C16/$C$7</f>
        <v>6.0117418909226152E-2</v>
      </c>
      <c r="H16" s="10">
        <f>VLOOKUP(A16,'N21'!A:N,14,0)</f>
        <v>26976</v>
      </c>
      <c r="I16" s="10">
        <f>VLOOKUP(A16,'N22'!A:N,14,0)</f>
        <v>50375</v>
      </c>
      <c r="J16" s="9">
        <f>I16-H16</f>
        <v>23399</v>
      </c>
      <c r="K16" s="75">
        <f>I16/H16-1</f>
        <v>0.86740065243179121</v>
      </c>
      <c r="L16" s="93">
        <f>H16/$H$7</f>
        <v>5.0763732986076483E-2</v>
      </c>
      <c r="M16" s="93">
        <f>I16/$I$7</f>
        <v>5.5112528021233231E-2</v>
      </c>
      <c r="N16" s="64">
        <f>H16/B16</f>
        <v>2.1009345794392522</v>
      </c>
      <c r="O16" s="67">
        <f>I16/C16</f>
        <v>2.0236612702366128</v>
      </c>
      <c r="P16" s="84">
        <f>O16/N16-1</f>
        <v>-3.6780445216558766E-2</v>
      </c>
      <c r="U16" s="5"/>
    </row>
    <row r="17" spans="1:21">
      <c r="A17" s="32" t="s">
        <v>20</v>
      </c>
      <c r="B17" s="10">
        <f>VLOOKUP(A17,'T21'!A:N,14,0)</f>
        <v>12287</v>
      </c>
      <c r="C17" s="10">
        <f>VLOOKUP(A17,'T22'!A:N,14,FALSE)</f>
        <v>21749</v>
      </c>
      <c r="D17" s="9">
        <f>C17-B17</f>
        <v>9462</v>
      </c>
      <c r="E17" s="75">
        <f>C17/B17-1</f>
        <v>0.77008220069992683</v>
      </c>
      <c r="F17" s="93">
        <f>B17/$B$7</f>
        <v>5.3947847925640044E-2</v>
      </c>
      <c r="G17" s="93">
        <f>C17/$C$7</f>
        <v>5.2524554849024206E-2</v>
      </c>
      <c r="H17" s="10">
        <f>VLOOKUP(A17,'N21'!A:N,14,0)</f>
        <v>23078</v>
      </c>
      <c r="I17" s="10">
        <f>VLOOKUP(A17,'N22'!A:N,14,0)</f>
        <v>35700</v>
      </c>
      <c r="J17" s="9">
        <f>I17-H17</f>
        <v>12622</v>
      </c>
      <c r="K17" s="75">
        <f>I17/H17-1</f>
        <v>0.5469278100355317</v>
      </c>
      <c r="L17" s="93">
        <f>H17/$H$7</f>
        <v>4.3428433787539779E-2</v>
      </c>
      <c r="M17" s="93">
        <f>I17/$I$7</f>
        <v>3.9057414399166775E-2</v>
      </c>
      <c r="N17" s="64">
        <f>H17/B17</f>
        <v>1.8782452999104744</v>
      </c>
      <c r="O17" s="67">
        <f>I17/C17</f>
        <v>1.6414547795300933</v>
      </c>
      <c r="P17" s="84">
        <f>O17/N17-1</f>
        <v>-0.12607007209956422</v>
      </c>
      <c r="U17" s="5"/>
    </row>
    <row r="18" spans="1:21">
      <c r="A18" s="32" t="s">
        <v>24</v>
      </c>
      <c r="B18" s="10">
        <f>VLOOKUP(A18,'T21'!A:N,14,0)</f>
        <v>4474</v>
      </c>
      <c r="C18" s="10">
        <f>VLOOKUP(A18,'T22'!A:N,14,FALSE)</f>
        <v>21032</v>
      </c>
      <c r="D18" s="9">
        <f>C18-B18</f>
        <v>16558</v>
      </c>
      <c r="E18" s="75">
        <f>C18/B18-1</f>
        <v>3.7009387572641934</v>
      </c>
      <c r="F18" s="93">
        <f>B18/$B$7</f>
        <v>1.9643743112176575E-2</v>
      </c>
      <c r="G18" s="93">
        <f>C18/$C$7</f>
        <v>5.0792976117737691E-2</v>
      </c>
      <c r="H18" s="10">
        <f>VLOOKUP(A18,'N21'!A:N,14,0)</f>
        <v>11353</v>
      </c>
      <c r="I18" s="10">
        <f>VLOOKUP(A18,'N22'!A:N,14,0)</f>
        <v>34597</v>
      </c>
      <c r="J18" s="9">
        <f>I18-H18</f>
        <v>23244</v>
      </c>
      <c r="K18" s="75">
        <f>I18/H18-1</f>
        <v>2.0473883555007486</v>
      </c>
      <c r="L18" s="93">
        <f>H18/$H$7</f>
        <v>2.1364200051561619E-2</v>
      </c>
      <c r="M18" s="93">
        <f>I18/$I$7</f>
        <v>3.7850682520111284E-2</v>
      </c>
      <c r="N18" s="64">
        <f>H18/B18</f>
        <v>2.5375502905677245</v>
      </c>
      <c r="O18" s="67">
        <f>I18/C18</f>
        <v>1.6449695701787752</v>
      </c>
      <c r="P18" s="84">
        <f>O18/N18-1</f>
        <v>-0.35174897762883461</v>
      </c>
      <c r="U18" s="5"/>
    </row>
    <row r="19" spans="1:21">
      <c r="A19" s="32" t="s">
        <v>21</v>
      </c>
      <c r="B19" s="10">
        <f>VLOOKUP(A19,'T21'!A:N,14,0)</f>
        <v>8708</v>
      </c>
      <c r="C19" s="10">
        <f>VLOOKUP(A19,'T22'!A:N,14,FALSE)</f>
        <v>18182</v>
      </c>
      <c r="D19" s="9">
        <f>C19-B19</f>
        <v>9474</v>
      </c>
      <c r="E19" s="75">
        <f>C19/B19-1</f>
        <v>1.0879650895728066</v>
      </c>
      <c r="F19" s="93">
        <f>B19/$B$7</f>
        <v>3.8233731564781763E-2</v>
      </c>
      <c r="G19" s="93">
        <f>C19/$C$7</f>
        <v>4.3910131788356156E-2</v>
      </c>
      <c r="H19" s="10">
        <f>VLOOKUP(A19,'N21'!A:N,14,0)</f>
        <v>18957</v>
      </c>
      <c r="I19" s="10">
        <f>VLOOKUP(A19,'N22'!A:N,14,0)</f>
        <v>37553</v>
      </c>
      <c r="J19" s="9">
        <f>I19-H19</f>
        <v>18596</v>
      </c>
      <c r="K19" s="75">
        <f>I19/H19-1</f>
        <v>0.98095690246346989</v>
      </c>
      <c r="L19" s="93">
        <f>H19/$H$7</f>
        <v>3.5673490740549076E-2</v>
      </c>
      <c r="M19" s="93">
        <f>I19/$I$7</f>
        <v>4.1084680194171143E-2</v>
      </c>
      <c r="N19" s="64">
        <f>H19/B19</f>
        <v>2.1769637115296279</v>
      </c>
      <c r="O19" s="67">
        <f>I19/C19</f>
        <v>2.0653943460565394</v>
      </c>
      <c r="P19" s="84">
        <f>O19/N19-1</f>
        <v>-5.1249988634259336E-2</v>
      </c>
      <c r="U19" s="5"/>
    </row>
    <row r="20" spans="1:21">
      <c r="A20" s="32" t="s">
        <v>30</v>
      </c>
      <c r="B20" s="10">
        <f>VLOOKUP(A20,'T21'!A:N,14,0)</f>
        <v>4416</v>
      </c>
      <c r="C20" s="10">
        <f>VLOOKUP(A20,'T22'!A:N,14,FALSE)</f>
        <v>11701</v>
      </c>
      <c r="D20" s="9">
        <f>C20-B20</f>
        <v>7285</v>
      </c>
      <c r="E20" s="75">
        <f>C20/B20-1</f>
        <v>1.6496829710144927</v>
      </c>
      <c r="F20" s="93">
        <f>B20/$B$7</f>
        <v>1.938908573611349E-2</v>
      </c>
      <c r="G20" s="93">
        <f>C20/$C$7</f>
        <v>2.8258302280032749E-2</v>
      </c>
      <c r="H20" s="10">
        <f>VLOOKUP(A20,'N21'!A:N,14,0)</f>
        <v>7321</v>
      </c>
      <c r="I20" s="10">
        <f>VLOOKUP(A20,'N22'!A:N,14,0)</f>
        <v>21656</v>
      </c>
      <c r="J20" s="9">
        <f>I20-H20</f>
        <v>14335</v>
      </c>
      <c r="K20" s="75">
        <f>I20/H20-1</f>
        <v>1.9580658380002731</v>
      </c>
      <c r="L20" s="93">
        <f>H20/$H$7</f>
        <v>1.3776738181756596E-2</v>
      </c>
      <c r="M20" s="93">
        <f>I20/$I$7</f>
        <v>2.3692643311718647E-2</v>
      </c>
      <c r="N20" s="64">
        <f>H20/B20</f>
        <v>1.6578351449275361</v>
      </c>
      <c r="O20" s="67">
        <f>I20/C20</f>
        <v>1.8507819844457738</v>
      </c>
      <c r="P20" s="84">
        <f>O20/N20-1</f>
        <v>0.11638481673439927</v>
      </c>
      <c r="U20" s="5"/>
    </row>
    <row r="21" spans="1:21">
      <c r="A21" s="32" t="s">
        <v>33</v>
      </c>
      <c r="B21" s="10">
        <f>VLOOKUP(A21,'T21'!A:N,14,0)</f>
        <v>3180</v>
      </c>
      <c r="C21" s="10">
        <f>VLOOKUP(A21,'T22'!A:N,14,FALSE)</f>
        <v>10904</v>
      </c>
      <c r="D21" s="9">
        <f>C21-B21</f>
        <v>7724</v>
      </c>
      <c r="E21" s="75">
        <f>C21/B21-1</f>
        <v>2.428930817610063</v>
      </c>
      <c r="F21" s="93">
        <f>B21/$B$7</f>
        <v>1.3962249239320854E-2</v>
      </c>
      <c r="G21" s="93">
        <f>C21/$C$7</f>
        <v>2.6333520900903948E-2</v>
      </c>
      <c r="H21" s="10">
        <f>VLOOKUP(A21,'N21'!A:N,14,0)</f>
        <v>15608</v>
      </c>
      <c r="I21" s="10">
        <f>VLOOKUP(A21,'N22'!A:N,14,0)</f>
        <v>61810</v>
      </c>
      <c r="J21" s="9">
        <f>I21-H21</f>
        <v>46202</v>
      </c>
      <c r="K21" s="75">
        <f>I21/H21-1</f>
        <v>2.9601486417221938</v>
      </c>
      <c r="L21" s="93">
        <f>H21/$H$7</f>
        <v>2.9371305769820645E-2</v>
      </c>
      <c r="M21" s="93">
        <f>I21/$I$7</f>
        <v>6.762293512640051E-2</v>
      </c>
      <c r="N21" s="64">
        <f>H21/B21</f>
        <v>4.9081761006289311</v>
      </c>
      <c r="O21" s="67">
        <f>I21/C21</f>
        <v>5.6685619955979458</v>
      </c>
      <c r="P21" s="84">
        <f>O21/N21-1</f>
        <v>0.15492229279865888</v>
      </c>
      <c r="U21" s="5"/>
    </row>
    <row r="22" spans="1:21">
      <c r="A22" s="32" t="s">
        <v>28</v>
      </c>
      <c r="B22" s="10">
        <f>VLOOKUP(A22,'T21'!A:N,14,0)</f>
        <v>4334</v>
      </c>
      <c r="C22" s="10">
        <f>VLOOKUP(A22,'T22'!A:N,14,FALSE)</f>
        <v>8902</v>
      </c>
      <c r="D22" s="9">
        <f>C22-B22</f>
        <v>4568</v>
      </c>
      <c r="E22" s="75">
        <f>C22/B22-1</f>
        <v>1.0539916935856022</v>
      </c>
      <c r="F22" s="93">
        <f>B22/$B$7</f>
        <v>1.9029052894093266E-2</v>
      </c>
      <c r="G22" s="93">
        <f>C22/$C$7</f>
        <v>2.1498624638650671E-2</v>
      </c>
      <c r="H22" s="10">
        <f>VLOOKUP(A22,'N21'!A:N,14,0)</f>
        <v>9722</v>
      </c>
      <c r="I22" s="10">
        <f>VLOOKUP(A22,'N22'!A:N,14,0)</f>
        <v>18141</v>
      </c>
      <c r="J22" s="9">
        <f>I22-H22</f>
        <v>8419</v>
      </c>
      <c r="K22" s="75">
        <f>I22/H22-1</f>
        <v>0.86597407940752924</v>
      </c>
      <c r="L22" s="93">
        <f>H22/$H$7</f>
        <v>1.8294966343810629E-2</v>
      </c>
      <c r="M22" s="93">
        <f>I22/$I$7</f>
        <v>1.9847074358971553E-2</v>
      </c>
      <c r="N22" s="64">
        <f>H22/B22</f>
        <v>2.2431933548684819</v>
      </c>
      <c r="O22" s="67">
        <f>I22/C22</f>
        <v>2.0378566614243989</v>
      </c>
      <c r="P22" s="84">
        <f>O22/N22-1</f>
        <v>-9.1537670169374197E-2</v>
      </c>
      <c r="U22" s="5"/>
    </row>
    <row r="23" spans="1:21">
      <c r="A23" s="32" t="s">
        <v>22</v>
      </c>
      <c r="B23" s="10">
        <f>VLOOKUP(A23,'T21'!A:N,14,0)</f>
        <v>7037</v>
      </c>
      <c r="C23" s="10">
        <f>VLOOKUP(A23,'T22'!A:N,14,FALSE)</f>
        <v>8411</v>
      </c>
      <c r="D23" s="9">
        <f>C23-B23</f>
        <v>1374</v>
      </c>
      <c r="E23" s="75">
        <f>C23/B23-1</f>
        <v>0.19525365922978533</v>
      </c>
      <c r="F23" s="93">
        <f>B23/$B$7</f>
        <v>3.0896964747515993E-2</v>
      </c>
      <c r="G23" s="93">
        <f>C23/$C$7</f>
        <v>2.0312843387518625E-2</v>
      </c>
      <c r="H23" s="10">
        <f>VLOOKUP(A23,'N21'!A:N,14,0)</f>
        <v>14491</v>
      </c>
      <c r="I23" s="10">
        <f>VLOOKUP(A23,'N22'!A:N,14,0)</f>
        <v>15684</v>
      </c>
      <c r="J23" s="9">
        <f>I23-H23</f>
        <v>1193</v>
      </c>
      <c r="K23" s="75">
        <f>I23/H23-1</f>
        <v>8.2326961562348977E-2</v>
      </c>
      <c r="L23" s="93">
        <f>H23/$H$7</f>
        <v>2.7269322905591423E-2</v>
      </c>
      <c r="M23" s="93">
        <f>I23/$I$7</f>
        <v>1.7159005250323017E-2</v>
      </c>
      <c r="N23" s="64">
        <f>H23/B23</f>
        <v>2.0592582066221401</v>
      </c>
      <c r="O23" s="67">
        <f>I23/C23</f>
        <v>1.864700986802996</v>
      </c>
      <c r="P23" s="84">
        <f>O23/N23-1</f>
        <v>-9.4479273746968295E-2</v>
      </c>
      <c r="U23" s="5"/>
    </row>
    <row r="24" spans="1:21">
      <c r="A24" s="32" t="s">
        <v>25</v>
      </c>
      <c r="B24" s="10">
        <f>VLOOKUP(A24,'T21'!A:N,14,0)</f>
        <v>5658</v>
      </c>
      <c r="C24" s="10">
        <f>VLOOKUP(A24,'T22'!A:N,14,FALSE)</f>
        <v>7771</v>
      </c>
      <c r="D24" s="9">
        <f>C24-B24</f>
        <v>2113</v>
      </c>
      <c r="E24" s="75">
        <f>C24/B24-1</f>
        <v>0.3734535171438671</v>
      </c>
      <c r="F24" s="93">
        <f>B24/$B$7</f>
        <v>2.4842266099395407E-2</v>
      </c>
      <c r="G24" s="93">
        <f>C24/$C$7</f>
        <v>1.8767222204780318E-2</v>
      </c>
      <c r="H24" s="10">
        <f>VLOOKUP(A24,'N21'!A:N,14,0)</f>
        <v>18516</v>
      </c>
      <c r="I24" s="10">
        <f>VLOOKUP(A24,'N22'!A:N,14,0)</f>
        <v>19032</v>
      </c>
      <c r="J24" s="9">
        <f>I24-H24</f>
        <v>516</v>
      </c>
      <c r="K24" s="75">
        <f>I24/H24-1</f>
        <v>2.7867790019442618E-2</v>
      </c>
      <c r="L24" s="93">
        <f>H24/$H$7</f>
        <v>3.4843612098539152E-2</v>
      </c>
      <c r="M24" s="93">
        <f>I24/$I$7</f>
        <v>2.0821868651118826E-2</v>
      </c>
      <c r="N24" s="64">
        <f>H24/B24</f>
        <v>3.2725344644750796</v>
      </c>
      <c r="O24" s="67">
        <f>I24/C24</f>
        <v>2.4491056492085961</v>
      </c>
      <c r="P24" s="84">
        <f>O24/N24-1</f>
        <v>-0.25161807284390603</v>
      </c>
      <c r="U24" s="5"/>
    </row>
    <row r="25" spans="1:21">
      <c r="A25" s="32" t="s">
        <v>23</v>
      </c>
      <c r="B25" s="10">
        <f>VLOOKUP(A25,'T21'!A:N,14,0)</f>
        <v>6142</v>
      </c>
      <c r="C25" s="10">
        <f>VLOOKUP(A25,'T22'!A:N,14,FALSE)</f>
        <v>7761</v>
      </c>
      <c r="D25" s="9">
        <f>C25-B25</f>
        <v>1619</v>
      </c>
      <c r="E25" s="75">
        <f>C25/B25-1</f>
        <v>0.26359492022142628</v>
      </c>
      <c r="F25" s="93">
        <f>B25/$B$7</f>
        <v>2.6967337996197702E-2</v>
      </c>
      <c r="G25" s="93">
        <f>C25/$C$7</f>
        <v>1.8743071873800029E-2</v>
      </c>
      <c r="H25" s="10">
        <f>VLOOKUP(A25,'N21'!A:N,14,0)</f>
        <v>12286</v>
      </c>
      <c r="I25" s="10">
        <f>VLOOKUP(A25,'N22'!A:N,14,0)</f>
        <v>16851</v>
      </c>
      <c r="J25" s="9">
        <f>I25-H25</f>
        <v>4565</v>
      </c>
      <c r="K25" s="75">
        <f>I25/H25-1</f>
        <v>0.3715611264854306</v>
      </c>
      <c r="L25" s="93">
        <f>H25/$H$7</f>
        <v>2.3119929695541802E-2</v>
      </c>
      <c r="M25" s="93">
        <f>I25/$I$7</f>
        <v>1.8435756023539477E-2</v>
      </c>
      <c r="N25" s="64">
        <f>H25/B25</f>
        <v>2.0003256268316507</v>
      </c>
      <c r="O25" s="67">
        <f>I25/C25</f>
        <v>2.1712408194820254</v>
      </c>
      <c r="P25" s="84">
        <f>O25/N25-1</f>
        <v>8.5443684946980403E-2</v>
      </c>
      <c r="U25" s="5"/>
    </row>
    <row r="26" spans="1:21">
      <c r="A26" s="32" t="s">
        <v>29</v>
      </c>
      <c r="B26" s="10">
        <f>VLOOKUP(A26,'T21'!A:N,14,0)</f>
        <v>4822</v>
      </c>
      <c r="C26" s="10">
        <f>VLOOKUP(A26,'T22'!A:N,14,FALSE)</f>
        <v>7286</v>
      </c>
      <c r="D26" s="9">
        <f>C26-B26</f>
        <v>2464</v>
      </c>
      <c r="E26" s="75">
        <f>C26/B26-1</f>
        <v>0.51099128992119458</v>
      </c>
      <c r="F26" s="93">
        <f>B26/$B$7</f>
        <v>2.1171687368555084E-2</v>
      </c>
      <c r="G26" s="93">
        <f>C26/$C$7</f>
        <v>1.7595931152236441E-2</v>
      </c>
      <c r="H26" s="10">
        <f>VLOOKUP(A26,'N21'!A:N,14,0)</f>
        <v>9104</v>
      </c>
      <c r="I26" s="10">
        <f>VLOOKUP(A26,'N22'!A:N,14,0)</f>
        <v>13475</v>
      </c>
      <c r="J26" s="9">
        <f>I26-H26</f>
        <v>4371</v>
      </c>
      <c r="K26" s="75">
        <f>I26/H26-1</f>
        <v>0.4801186291739894</v>
      </c>
      <c r="L26" s="93">
        <f>H26/$H$7</f>
        <v>1.7132007158408968E-2</v>
      </c>
      <c r="M26" s="93">
        <f>I26/$I$7</f>
        <v>1.4742259356548243E-2</v>
      </c>
      <c r="N26" s="64">
        <f>H26/B26</f>
        <v>1.888013272501037</v>
      </c>
      <c r="O26" s="67">
        <f>I26/C26</f>
        <v>1.8494372769695306</v>
      </c>
      <c r="P26" s="84">
        <f>O26/N26-1</f>
        <v>-2.0432057387184011E-2</v>
      </c>
      <c r="U26" s="5"/>
    </row>
    <row r="27" spans="1:21">
      <c r="A27" s="32" t="s">
        <v>26</v>
      </c>
      <c r="B27" s="10">
        <f>VLOOKUP(A27,'T21'!A:N,14,0)</f>
        <v>3794</v>
      </c>
      <c r="C27" s="10">
        <f>VLOOKUP(A27,'T22'!A:N,14,FALSE)</f>
        <v>6992</v>
      </c>
      <c r="D27" s="9">
        <f>C27-B27</f>
        <v>3198</v>
      </c>
      <c r="E27" s="75">
        <f>C27/B27-1</f>
        <v>0.84290985767000537</v>
      </c>
      <c r="F27" s="93">
        <f>B27/$B$7</f>
        <v>1.6658104910057651E-2</v>
      </c>
      <c r="G27" s="93">
        <f>C27/$C$7</f>
        <v>1.6885911421416031E-2</v>
      </c>
      <c r="H27" s="10">
        <f>VLOOKUP(A27,'N21'!A:N,14,0)</f>
        <v>7840</v>
      </c>
      <c r="I27" s="10">
        <f>VLOOKUP(A27,'N22'!A:N,14,0)</f>
        <v>13241</v>
      </c>
      <c r="J27" s="9">
        <f>I27-H27</f>
        <v>5401</v>
      </c>
      <c r="K27" s="75">
        <f>I27/H27-1</f>
        <v>0.68890306122448974</v>
      </c>
      <c r="L27" s="93">
        <f>H27/$H$7</f>
        <v>1.4753398080176439E-2</v>
      </c>
      <c r="M27" s="93">
        <f>I27/$I$7</f>
        <v>1.4486252774772192E-2</v>
      </c>
      <c r="N27" s="64">
        <f>H27/B27</f>
        <v>2.0664206642066421</v>
      </c>
      <c r="O27" s="67">
        <f>I27/C27</f>
        <v>1.8937356979405033</v>
      </c>
      <c r="P27" s="84">
        <f>O27/N27-1</f>
        <v>-8.3567189032363598E-2</v>
      </c>
      <c r="U27" s="5"/>
    </row>
    <row r="28" spans="1:21">
      <c r="A28" s="32" t="s">
        <v>27</v>
      </c>
      <c r="B28" s="10">
        <f>VLOOKUP(A28,'T21'!A:N,14,0)</f>
        <v>4833</v>
      </c>
      <c r="C28" s="10">
        <f>VLOOKUP(A28,'T22'!A:N,14,FALSE)</f>
        <v>6307</v>
      </c>
      <c r="D28" s="9">
        <f>C28-B28</f>
        <v>1474</v>
      </c>
      <c r="E28" s="75">
        <f>C28/B28-1</f>
        <v>0.30498655079660675</v>
      </c>
      <c r="F28" s="93">
        <f>B28/$B$7</f>
        <v>2.1219984457118771E-2</v>
      </c>
      <c r="G28" s="93">
        <f>C28/$C$7</f>
        <v>1.5231613749266433E-2</v>
      </c>
      <c r="H28" s="10">
        <f>VLOOKUP(A28,'N21'!A:N,14,0)</f>
        <v>10965</v>
      </c>
      <c r="I28" s="10">
        <f>VLOOKUP(A28,'N22'!A:N,14,0)</f>
        <v>12339</v>
      </c>
      <c r="J28" s="9">
        <f>I28-H28</f>
        <v>1374</v>
      </c>
      <c r="K28" s="75">
        <f>I28/H28-1</f>
        <v>0.12530779753761978</v>
      </c>
      <c r="L28" s="93">
        <f>H28/$H$7</f>
        <v>2.0634057391471256E-2</v>
      </c>
      <c r="M28" s="93">
        <f>I28/$I$7</f>
        <v>1.3499423985191003E-2</v>
      </c>
      <c r="N28" s="64">
        <f>H28/B28</f>
        <v>2.2687771570453137</v>
      </c>
      <c r="O28" s="67">
        <f>I28/C28</f>
        <v>1.956397653400983</v>
      </c>
      <c r="P28" s="84">
        <f>O28/N28-1</f>
        <v>-0.13768628737921107</v>
      </c>
      <c r="U28" s="5"/>
    </row>
    <row r="29" spans="1:21">
      <c r="A29" s="32" t="s">
        <v>31</v>
      </c>
      <c r="B29" s="10">
        <f>VLOOKUP(A29,'T21'!A:N,14,0)</f>
        <v>3222</v>
      </c>
      <c r="C29" s="10">
        <f>VLOOKUP(A29,'T22'!A:N,14,FALSE)</f>
        <v>4715</v>
      </c>
      <c r="D29" s="9">
        <f>C29-B29</f>
        <v>1493</v>
      </c>
      <c r="E29" s="75">
        <f>C29/B29-1</f>
        <v>0.46337678460583498</v>
      </c>
      <c r="F29" s="93">
        <f>B29/$B$7</f>
        <v>1.4146656304745847E-2</v>
      </c>
      <c r="G29" s="93">
        <f>C29/$C$7</f>
        <v>1.1386881057204888E-2</v>
      </c>
      <c r="H29" s="10">
        <f>VLOOKUP(A29,'N21'!A:N,14,0)</f>
        <v>6943</v>
      </c>
      <c r="I29" s="10">
        <f>VLOOKUP(A29,'N22'!A:N,14,0)</f>
        <v>10464</v>
      </c>
      <c r="J29" s="9">
        <f>I29-H29</f>
        <v>3521</v>
      </c>
      <c r="K29" s="75">
        <f>I29/H29-1</f>
        <v>0.50712948293244997</v>
      </c>
      <c r="L29" s="93">
        <f>H29/$H$7</f>
        <v>1.3065413631462373E-2</v>
      </c>
      <c r="M29" s="93">
        <f>I29/$I$7</f>
        <v>1.1448089195318799E-2</v>
      </c>
      <c r="N29" s="64">
        <f>H29/B29</f>
        <v>2.154872749844817</v>
      </c>
      <c r="O29" s="67">
        <f>I29/C29</f>
        <v>2.2193001060445385</v>
      </c>
      <c r="P29" s="84">
        <f>O29/N29-1</f>
        <v>2.9898450478972105E-2</v>
      </c>
      <c r="U29" s="5"/>
    </row>
    <row r="30" spans="1:21">
      <c r="A30" s="32" t="s">
        <v>32</v>
      </c>
      <c r="B30" s="10">
        <f>VLOOKUP(A30,'T21'!A:N,14,0)</f>
        <v>2972</v>
      </c>
      <c r="C30" s="10">
        <f>VLOOKUP(A30,'T22'!A:N,14,FALSE)</f>
        <v>4615</v>
      </c>
      <c r="D30" s="9">
        <f>C30-B30</f>
        <v>1643</v>
      </c>
      <c r="E30" s="75">
        <f>C30/B30-1</f>
        <v>0.55282637954239577</v>
      </c>
      <c r="F30" s="93">
        <f>B30/$B$7</f>
        <v>1.3048995201025655E-2</v>
      </c>
      <c r="G30" s="93">
        <f>C30/$C$7</f>
        <v>1.1145377747402029E-2</v>
      </c>
      <c r="H30" s="10">
        <f>VLOOKUP(A30,'N21'!A:N,14,0)</f>
        <v>6157</v>
      </c>
      <c r="I30" s="10">
        <f>VLOOKUP(A30,'N22'!A:N,14,0)</f>
        <v>8449</v>
      </c>
      <c r="J30" s="9">
        <f>I30-H30</f>
        <v>2292</v>
      </c>
      <c r="K30" s="75">
        <f>I30/H30-1</f>
        <v>0.37225921715121002</v>
      </c>
      <c r="L30" s="93">
        <f>H30/$H$7</f>
        <v>1.1586310201485501E-2</v>
      </c>
      <c r="M30" s="93">
        <f>I30/$I$7</f>
        <v>9.2435880744694693E-3</v>
      </c>
      <c r="N30" s="64">
        <f>H30/B30</f>
        <v>2.0716689098250338</v>
      </c>
      <c r="O30" s="67">
        <f>I30/C30</f>
        <v>1.8307692307692307</v>
      </c>
      <c r="P30" s="84">
        <f>O30/N30-1</f>
        <v>-0.11628290501118188</v>
      </c>
      <c r="U30" s="5"/>
    </row>
    <row r="31" spans="1:21">
      <c r="A31" s="32" t="s">
        <v>34</v>
      </c>
      <c r="B31" s="10">
        <f>VLOOKUP(A31,'T21'!A:N,14,0)</f>
        <v>3122</v>
      </c>
      <c r="C31" s="10">
        <f>VLOOKUP(A31,'T22'!A:N,14,FALSE)</f>
        <v>3625</v>
      </c>
      <c r="D31" s="9">
        <f>C31-B31</f>
        <v>503</v>
      </c>
      <c r="E31" s="75">
        <f>C31/B31-1</f>
        <v>0.16111467008327995</v>
      </c>
      <c r="F31" s="93">
        <f>B31/$B$7</f>
        <v>1.3707591863257771E-2</v>
      </c>
      <c r="G31" s="93">
        <f>C31/$C$7</f>
        <v>8.754494980353706E-3</v>
      </c>
      <c r="H31" s="10">
        <f>VLOOKUP(A31,'N21'!A:N,14,0)</f>
        <v>5293</v>
      </c>
      <c r="I31" s="10">
        <f>VLOOKUP(A31,'N22'!A:N,14,0)</f>
        <v>5722</v>
      </c>
      <c r="J31" s="9">
        <f>I31-H31</f>
        <v>429</v>
      </c>
      <c r="K31" s="75">
        <f>I31/H31-1</f>
        <v>8.1050443982618514E-2</v>
      </c>
      <c r="L31" s="93">
        <f>H31/$H$7</f>
        <v>9.9604255150987104E-3</v>
      </c>
      <c r="M31" s="93">
        <f>I31/$I$7</f>
        <v>6.2601267560793358E-3</v>
      </c>
      <c r="N31" s="64">
        <f>H31/B31</f>
        <v>1.6953875720691864</v>
      </c>
      <c r="O31" s="67">
        <f>I31/C31</f>
        <v>1.5784827586206898</v>
      </c>
      <c r="P31" s="84">
        <f>O31/N31-1</f>
        <v>-6.8954624520348839E-2</v>
      </c>
      <c r="U31" s="5"/>
    </row>
    <row r="32" spans="1:21">
      <c r="A32" s="32" t="s">
        <v>36</v>
      </c>
      <c r="B32" s="10">
        <f>VLOOKUP(A32,'T21'!A:N,14,0)</f>
        <v>2074</v>
      </c>
      <c r="C32" s="10">
        <f>VLOOKUP(A32,'T22'!A:N,14,FALSE)</f>
        <v>3447</v>
      </c>
      <c r="D32" s="9">
        <f>C32-B32</f>
        <v>1373</v>
      </c>
      <c r="E32" s="75">
        <f>C32/B32-1</f>
        <v>0.66200578592092585</v>
      </c>
      <c r="F32" s="93">
        <f>B32/$B$7</f>
        <v>9.106196516462722E-3</v>
      </c>
      <c r="G32" s="93">
        <f>C32/$C$7</f>
        <v>8.324619088904613E-3</v>
      </c>
      <c r="H32" s="10">
        <f>VLOOKUP(A32,'N21'!A:N,14,0)</f>
        <v>4032</v>
      </c>
      <c r="I32" s="10">
        <f>VLOOKUP(A32,'N22'!A:N,14,0)</f>
        <v>13758</v>
      </c>
      <c r="J32" s="9">
        <f>I32-H32</f>
        <v>9726</v>
      </c>
      <c r="K32" s="75">
        <f>I32/H32-1</f>
        <v>2.4122023809523809</v>
      </c>
      <c r="L32" s="93">
        <f>H32/$H$7</f>
        <v>7.587461869805026E-3</v>
      </c>
      <c r="M32" s="93">
        <f>I32/$I$7</f>
        <v>1.5051874154166289E-2</v>
      </c>
      <c r="N32" s="64">
        <f>H32/B32</f>
        <v>1.9440694310511091</v>
      </c>
      <c r="O32" s="67">
        <f>I32/C32</f>
        <v>3.991296779808529</v>
      </c>
      <c r="P32" s="84">
        <f>O32/N32-1</f>
        <v>1.0530628773122244</v>
      </c>
      <c r="U32" s="5"/>
    </row>
    <row r="33" spans="1:21">
      <c r="A33" s="32" t="s">
        <v>35</v>
      </c>
      <c r="B33" s="10">
        <f>VLOOKUP(A33,'T21'!A:N,14,0)</f>
        <v>2163</v>
      </c>
      <c r="C33" s="10">
        <f>VLOOKUP(A33,'T22'!A:N,14,FALSE)</f>
        <v>3065</v>
      </c>
      <c r="D33" s="9">
        <f>C33-B33</f>
        <v>902</v>
      </c>
      <c r="E33" s="75">
        <f>C33/B33-1</f>
        <v>0.4170134073046694</v>
      </c>
      <c r="F33" s="93">
        <f>B33/$B$7</f>
        <v>9.4969638693871098E-3</v>
      </c>
      <c r="G33" s="93">
        <f>C33/$C$7</f>
        <v>7.4020764454576851E-3</v>
      </c>
      <c r="H33" s="10">
        <f>VLOOKUP(A33,'N21'!A:N,14,0)</f>
        <v>4099</v>
      </c>
      <c r="I33" s="10">
        <f>VLOOKUP(A33,'N22'!A:N,14,0)</f>
        <v>6314</v>
      </c>
      <c r="J33" s="9">
        <f>I33-H33</f>
        <v>2215</v>
      </c>
      <c r="K33" s="75">
        <f>I33/H33-1</f>
        <v>0.540375701390583</v>
      </c>
      <c r="L33" s="93">
        <f>H33/$H$7</f>
        <v>7.7135432054391863E-3</v>
      </c>
      <c r="M33" s="93">
        <f>I33/$I$7</f>
        <v>6.9078015270683194E-3</v>
      </c>
      <c r="N33" s="64">
        <f>H33/B33</f>
        <v>1.895053166897827</v>
      </c>
      <c r="O33" s="67">
        <f>I33/C33</f>
        <v>2.060032626427406</v>
      </c>
      <c r="P33" s="84">
        <f>O33/N33-1</f>
        <v>8.7057958273354386E-2</v>
      </c>
    </row>
    <row r="34" spans="1:21">
      <c r="A34" s="32" t="s">
        <v>37</v>
      </c>
      <c r="B34" s="10">
        <f>VLOOKUP(A34,'T21'!A:N,14,0)</f>
        <v>1578</v>
      </c>
      <c r="C34" s="10">
        <f>VLOOKUP(A34,'T22'!A:N,14,FALSE)</f>
        <v>3013</v>
      </c>
      <c r="D34" s="9">
        <f>C34-B34</f>
        <v>1435</v>
      </c>
      <c r="E34" s="75">
        <f>C34/B34-1</f>
        <v>0.9093789607097591</v>
      </c>
      <c r="F34" s="93">
        <f>B34/$B$7</f>
        <v>6.9284368866818586E-3</v>
      </c>
      <c r="G34" s="93">
        <f>C34/$C$7</f>
        <v>7.2764947243601974E-3</v>
      </c>
      <c r="H34" s="10">
        <f>VLOOKUP(A34,'N21'!A:N,14,0)</f>
        <v>3530</v>
      </c>
      <c r="I34" s="10">
        <f>VLOOKUP(A34,'N22'!A:N,14,0)</f>
        <v>5555</v>
      </c>
      <c r="J34" s="9">
        <f>I34-H34</f>
        <v>2025</v>
      </c>
      <c r="K34" s="75">
        <f>I34/H34-1</f>
        <v>0.57365439093484416</v>
      </c>
      <c r="L34" s="93">
        <f>H34/$H$7</f>
        <v>6.6427927580386265E-3</v>
      </c>
      <c r="M34" s="93">
        <f>I34/$I$7</f>
        <v>6.0774212041280517E-3</v>
      </c>
      <c r="N34" s="64">
        <f>H34/B34</f>
        <v>2.2370088719898606</v>
      </c>
      <c r="O34" s="67">
        <f>I34/C34</f>
        <v>1.8436773979422503</v>
      </c>
      <c r="P34" s="84">
        <f>O34/N34-1</f>
        <v>-0.17582919718048984</v>
      </c>
      <c r="U34" s="5"/>
    </row>
    <row r="35" spans="1:21">
      <c r="A35" s="32" t="s">
        <v>39</v>
      </c>
      <c r="B35" s="10">
        <f>VLOOKUP(A35,'T21'!A:N,14,0)</f>
        <v>855</v>
      </c>
      <c r="C35" s="10">
        <f>VLOOKUP(A35,'T22'!A:N,14,FALSE)</f>
        <v>1913</v>
      </c>
      <c r="D35" s="9">
        <f>C35-B35</f>
        <v>1058</v>
      </c>
      <c r="E35" s="75">
        <f>C35/B35-1</f>
        <v>1.2374269005847953</v>
      </c>
      <c r="F35" s="93">
        <f>B35/$B$7</f>
        <v>3.75400097472306E-3</v>
      </c>
      <c r="G35" s="93">
        <f>C35/$C$7</f>
        <v>4.6199583165287281E-3</v>
      </c>
      <c r="H35" s="10">
        <f>VLOOKUP(A35,'N21'!A:N,14,0)</f>
        <v>2284</v>
      </c>
      <c r="I35" s="10">
        <f>VLOOKUP(A35,'N22'!A:N,14,0)</f>
        <v>5327</v>
      </c>
      <c r="J35" s="9">
        <f>I35-H35</f>
        <v>3043</v>
      </c>
      <c r="K35" s="75">
        <f>I35/H35-1</f>
        <v>1.3323117338003501</v>
      </c>
      <c r="L35" s="93">
        <f>H35/$H$7</f>
        <v>4.2980562774391565E-3</v>
      </c>
      <c r="M35" s="93">
        <f>I35/$I$7</f>
        <v>5.8279788936795914E-3</v>
      </c>
      <c r="N35" s="64">
        <f>H35/B35</f>
        <v>2.6713450292397662</v>
      </c>
      <c r="O35" s="67">
        <f>I35/C35</f>
        <v>2.7846314688970204</v>
      </c>
      <c r="P35" s="84">
        <f>O35/N35-1</f>
        <v>4.2408014845425779E-2</v>
      </c>
      <c r="U35" s="5"/>
    </row>
    <row r="36" spans="1:21">
      <c r="A36" s="32" t="s">
        <v>41</v>
      </c>
      <c r="B36" s="10">
        <f>VLOOKUP(A36,'T21'!A:N,14,0)</f>
        <v>884</v>
      </c>
      <c r="C36" s="10">
        <f>VLOOKUP(A36,'T22'!A:N,14,FALSE)</f>
        <v>1661</v>
      </c>
      <c r="D36" s="9">
        <f>C36-B36</f>
        <v>777</v>
      </c>
      <c r="E36" s="75">
        <f>C36/B36-1</f>
        <v>0.87895927601809953</v>
      </c>
      <c r="F36" s="93">
        <f>B36/$B$7</f>
        <v>3.8813296627546027E-3</v>
      </c>
      <c r="G36" s="93">
        <f>C36/$C$7</f>
        <v>4.0113699758255184E-3</v>
      </c>
      <c r="H36" s="10">
        <f>VLOOKUP(A36,'N21'!A:N,14,0)</f>
        <v>2713</v>
      </c>
      <c r="I36" s="10">
        <f>VLOOKUP(A36,'N22'!A:N,14,0)</f>
        <v>3974</v>
      </c>
      <c r="J36" s="9">
        <f>I36-H36</f>
        <v>1261</v>
      </c>
      <c r="K36" s="75">
        <f>I36/H36-1</f>
        <v>0.46479911537043872</v>
      </c>
      <c r="L36" s="93">
        <f>H36/$H$7</f>
        <v>5.1053531876937086E-3</v>
      </c>
      <c r="M36" s="93">
        <f>I36/$I$7</f>
        <v>4.3477357093078088E-3</v>
      </c>
      <c r="N36" s="64">
        <f>H36/B36</f>
        <v>3.069004524886878</v>
      </c>
      <c r="O36" s="67">
        <f>I36/C36</f>
        <v>2.3925346177001807</v>
      </c>
      <c r="P36" s="84">
        <f>O36/N36-1</f>
        <v>-0.22041997712976058</v>
      </c>
    </row>
    <row r="37" spans="1:21">
      <c r="A37" s="32" t="s">
        <v>40</v>
      </c>
      <c r="B37" s="10">
        <f>VLOOKUP(A37,'T21'!A:N,14,0)</f>
        <v>789</v>
      </c>
      <c r="C37" s="10">
        <f>VLOOKUP(A37,'T22'!A:N,14,FALSE)</f>
        <v>1555</v>
      </c>
      <c r="D37" s="9">
        <f>C37-B37</f>
        <v>766</v>
      </c>
      <c r="E37" s="75">
        <f>C37/B37-1</f>
        <v>0.9708491761723701</v>
      </c>
      <c r="F37" s="93">
        <f>B37/$B$7</f>
        <v>3.4642184433409293E-3</v>
      </c>
      <c r="G37" s="93">
        <f>C37/$C$7</f>
        <v>3.755376467434486E-3</v>
      </c>
      <c r="H37" s="10">
        <f>VLOOKUP(A37,'N21'!A:N,14,0)</f>
        <v>1457</v>
      </c>
      <c r="I37" s="10">
        <f>VLOOKUP(A37,'N22'!A:N,14,0)</f>
        <v>2937</v>
      </c>
      <c r="J37" s="9">
        <f>I37-H37</f>
        <v>1480</v>
      </c>
      <c r="K37" s="75">
        <f>I37/H37-1</f>
        <v>1.0157858613589568</v>
      </c>
      <c r="L37" s="93">
        <f>H37/$H$7</f>
        <v>2.7417985972980957E-3</v>
      </c>
      <c r="M37" s="93">
        <f>I37/$I$7</f>
        <v>3.213210814855821E-3</v>
      </c>
      <c r="N37" s="64">
        <f>H37/B37</f>
        <v>1.8466413181242078</v>
      </c>
      <c r="O37" s="67">
        <f>I37/C37</f>
        <v>1.8887459807073954</v>
      </c>
      <c r="P37" s="84">
        <f>O37/N37-1</f>
        <v>2.2800671776345149E-2</v>
      </c>
    </row>
    <row r="38" spans="1:21">
      <c r="A38" s="32" t="s">
        <v>38</v>
      </c>
      <c r="B38" s="10">
        <f>VLOOKUP(A38,'T21'!A:N,14,0)</f>
        <v>1259</v>
      </c>
      <c r="C38" s="10">
        <f>VLOOKUP(A38,'T22'!A:N,14,FALSE)</f>
        <v>1408</v>
      </c>
      <c r="D38" s="9">
        <f>C38-B38</f>
        <v>149</v>
      </c>
      <c r="E38" s="75">
        <f>C38/B38-1</f>
        <v>0.11834789515488486</v>
      </c>
      <c r="F38" s="93">
        <f>B38/$B$7</f>
        <v>5.5278213183348919E-3</v>
      </c>
      <c r="G38" s="93">
        <f>C38/$C$7</f>
        <v>3.4003666020242808E-3</v>
      </c>
      <c r="H38" s="10">
        <f>VLOOKUP(A38,'N21'!A:N,14,0)</f>
        <v>3028</v>
      </c>
      <c r="I38" s="10">
        <f>VLOOKUP(A38,'N22'!A:N,14,0)</f>
        <v>4064</v>
      </c>
      <c r="J38" s="9">
        <f>I38-H38</f>
        <v>1036</v>
      </c>
      <c r="K38" s="75">
        <f>I38/H38-1</f>
        <v>0.34214002642007935</v>
      </c>
      <c r="L38" s="93">
        <f>H38/$H$7</f>
        <v>5.698123646272227E-3</v>
      </c>
      <c r="M38" s="93">
        <f>I38/$I$7</f>
        <v>4.4461997792216747E-3</v>
      </c>
      <c r="N38" s="64">
        <f>H38/B38</f>
        <v>2.4050833995234311</v>
      </c>
      <c r="O38" s="67">
        <f>I38/C38</f>
        <v>2.8863636363636362</v>
      </c>
      <c r="P38" s="84">
        <f>O38/N38-1</f>
        <v>0.20010958328329531</v>
      </c>
    </row>
    <row r="39" spans="1:21">
      <c r="A39" s="32" t="s">
        <v>43</v>
      </c>
      <c r="B39" s="10">
        <f>VLOOKUP(A39,'T21'!A:N,14,0)</f>
        <v>815</v>
      </c>
      <c r="C39" s="10">
        <f>VLOOKUP(A39,'T22'!A:N,14,FALSE)</f>
        <v>1347</v>
      </c>
      <c r="D39" s="9">
        <f>C39-B39</f>
        <v>532</v>
      </c>
      <c r="E39" s="75">
        <f>C39/B39-1</f>
        <v>0.65276073619631902</v>
      </c>
      <c r="F39" s="93">
        <f>B39/$B$7</f>
        <v>3.5783751981278292E-3</v>
      </c>
      <c r="G39" s="93">
        <f>C39/$C$7</f>
        <v>3.2530495830445354E-3</v>
      </c>
      <c r="H39" s="10">
        <f>VLOOKUP(A39,'N21'!A:N,14,0)</f>
        <v>1484</v>
      </c>
      <c r="I39" s="10">
        <f>VLOOKUP(A39,'N22'!A:N,14,0)</f>
        <v>6719</v>
      </c>
      <c r="J39" s="9">
        <f>I39-H39</f>
        <v>5235</v>
      </c>
      <c r="K39" s="75">
        <f>I39/H39-1</f>
        <v>3.5276280323450138</v>
      </c>
      <c r="L39" s="93">
        <f>H39/$H$7</f>
        <v>2.7926074937476828E-3</v>
      </c>
      <c r="M39" s="93">
        <f>I39/$I$7</f>
        <v>7.3508898416807158E-3</v>
      </c>
      <c r="N39" s="64">
        <f>H39/B39</f>
        <v>1.8208588957055214</v>
      </c>
      <c r="O39" s="67">
        <f>I39/C39</f>
        <v>4.9881217520415735</v>
      </c>
      <c r="P39" s="84">
        <f>O39/N39-1</f>
        <v>1.7394334419904869</v>
      </c>
    </row>
    <row r="40" spans="1:21">
      <c r="A40" s="32" t="s">
        <v>45</v>
      </c>
      <c r="B40" s="10">
        <f>VLOOKUP(A40,'T21'!A:N,14,0)</f>
        <v>444</v>
      </c>
      <c r="C40" s="10">
        <f>VLOOKUP(A40,'T22'!A:N,14,FALSE)</f>
        <v>1221</v>
      </c>
      <c r="D40" s="9">
        <f>C40-B40</f>
        <v>777</v>
      </c>
      <c r="E40" s="75">
        <f>C40/B40-1</f>
        <v>1.75</v>
      </c>
      <c r="F40" s="93">
        <f>B40/$B$7</f>
        <v>1.9494461202070627E-3</v>
      </c>
      <c r="G40" s="93">
        <f>C40/$C$7</f>
        <v>2.948755412692931E-3</v>
      </c>
      <c r="H40" s="10">
        <f>VLOOKUP(A40,'N21'!A:N,14,0)</f>
        <v>915</v>
      </c>
      <c r="I40" s="10">
        <f>VLOOKUP(A40,'N22'!A:N,14,0)</f>
        <v>2660</v>
      </c>
      <c r="J40" s="9">
        <f>I40-H40</f>
        <v>1745</v>
      </c>
      <c r="K40" s="75">
        <f>I40/H40-1</f>
        <v>1.9071038251366121</v>
      </c>
      <c r="L40" s="93">
        <f>H40/$H$7</f>
        <v>1.7218570463471226E-3</v>
      </c>
      <c r="M40" s="93">
        <f>I40/$I$7</f>
        <v>2.9101602885653675E-3</v>
      </c>
      <c r="N40" s="64">
        <f>H40/B40</f>
        <v>2.060810810810811</v>
      </c>
      <c r="O40" s="67">
        <f>I40/C40</f>
        <v>2.1785421785421786</v>
      </c>
      <c r="P40" s="84">
        <f>O40/N40-1</f>
        <v>5.7128663686040637E-2</v>
      </c>
    </row>
    <row r="41" spans="1:21">
      <c r="A41" s="32" t="s">
        <v>44</v>
      </c>
      <c r="B41" s="10">
        <f>VLOOKUP(A41,'T21'!A:N,14,0)</f>
        <v>572</v>
      </c>
      <c r="C41" s="10">
        <f>VLOOKUP(A41,'T22'!A:N,14,FALSE)</f>
        <v>1142</v>
      </c>
      <c r="D41" s="9">
        <f>C41-B41</f>
        <v>570</v>
      </c>
      <c r="E41" s="75">
        <f>C41/B41-1</f>
        <v>0.99650349650349646</v>
      </c>
      <c r="F41" s="93">
        <f>B41/$B$7</f>
        <v>2.5114486053118014E-3</v>
      </c>
      <c r="G41" s="93">
        <f>C41/$C$7</f>
        <v>2.7579677979486707E-3</v>
      </c>
      <c r="H41" s="10">
        <f>VLOOKUP(A41,'N21'!A:N,14,0)</f>
        <v>1114</v>
      </c>
      <c r="I41" s="10">
        <f>VLOOKUP(A41,'N22'!A:N,14,0)</f>
        <v>2711</v>
      </c>
      <c r="J41" s="9">
        <f>I41-H41</f>
        <v>1597</v>
      </c>
      <c r="K41" s="75">
        <f>I41/H41-1</f>
        <v>1.4335727109515259</v>
      </c>
      <c r="L41" s="93">
        <f>H41/$H$7</f>
        <v>2.0963374312903764E-3</v>
      </c>
      <c r="M41" s="93">
        <f>I41/$I$7</f>
        <v>2.9659565948498916E-3</v>
      </c>
      <c r="N41" s="64">
        <f>H41/B41</f>
        <v>1.9475524475524475</v>
      </c>
      <c r="O41" s="67">
        <f>I41/C41</f>
        <v>2.373905429071804</v>
      </c>
      <c r="P41" s="84">
        <f>O41/N41-1</f>
        <v>0.21891732982861045</v>
      </c>
    </row>
    <row r="42" spans="1:21" ht="15" customHeight="1">
      <c r="A42" s="32" t="s">
        <v>51</v>
      </c>
      <c r="B42" s="10">
        <f>VLOOKUP(A42,'T21'!A:N,14,0)</f>
        <v>279</v>
      </c>
      <c r="C42" s="10">
        <f>VLOOKUP(A42,'T22'!A:N,14,FALSE)</f>
        <v>951</v>
      </c>
      <c r="D42" s="9">
        <f>C42-B42</f>
        <v>672</v>
      </c>
      <c r="E42" s="75">
        <f>C42/B42-1</f>
        <v>2.4086021505376345</v>
      </c>
      <c r="F42" s="93">
        <f>B42/$B$7</f>
        <v>1.2249897917517355E-3</v>
      </c>
      <c r="G42" s="93">
        <f>C42/$C$7</f>
        <v>2.2966964762252068E-3</v>
      </c>
      <c r="H42" s="10">
        <f>VLOOKUP(A42,'N21'!A:N,14,0)</f>
        <v>565</v>
      </c>
      <c r="I42" s="10">
        <f>VLOOKUP(A42,'N22'!A:N,14,0)</f>
        <v>1849</v>
      </c>
      <c r="J42" s="9">
        <f>I42-H42</f>
        <v>1284</v>
      </c>
      <c r="K42" s="75">
        <f>I42/H42-1</f>
        <v>2.2725663716814157</v>
      </c>
      <c r="L42" s="93">
        <f>H42/$H$7</f>
        <v>1.063223203482103E-3</v>
      </c>
      <c r="M42" s="93">
        <f>I42/$I$7</f>
        <v>2.02288961411931E-3</v>
      </c>
      <c r="N42" s="64">
        <f>H42/B42</f>
        <v>2.0250896057347672</v>
      </c>
      <c r="O42" s="67">
        <f>I42/C42</f>
        <v>1.9442691903259726</v>
      </c>
      <c r="P42" s="84">
        <f>O42/N42-1</f>
        <v>-3.9909550263811822E-2</v>
      </c>
      <c r="U42" s="5"/>
    </row>
    <row r="43" spans="1:21" ht="15" customHeight="1">
      <c r="A43" s="32" t="s">
        <v>46</v>
      </c>
      <c r="B43" s="10">
        <f>VLOOKUP(A43,'T21'!A:N,14,0)</f>
        <v>421</v>
      </c>
      <c r="C43" s="10">
        <f>VLOOKUP(A43,'T22'!A:N,14,FALSE)</f>
        <v>921</v>
      </c>
      <c r="D43" s="9">
        <f>C43-B43</f>
        <v>500</v>
      </c>
      <c r="E43" s="75">
        <f>C43/B43-1</f>
        <v>1.1876484560570071</v>
      </c>
      <c r="F43" s="93">
        <f>B43/$B$7</f>
        <v>1.8484612986648049E-3</v>
      </c>
      <c r="G43" s="93">
        <f>C43/$C$7</f>
        <v>2.2242454832843484E-3</v>
      </c>
      <c r="H43" s="10">
        <f>VLOOKUP(A43,'N21'!A:N,14,0)</f>
        <v>1236</v>
      </c>
      <c r="I43" s="10">
        <f>VLOOKUP(A43,'N22'!A:N,14,0)</f>
        <v>2017</v>
      </c>
      <c r="J43" s="9">
        <f>I43-H43</f>
        <v>781</v>
      </c>
      <c r="K43" s="75">
        <f>I43/H43-1</f>
        <v>0.63187702265372159</v>
      </c>
      <c r="L43" s="93">
        <f>H43/$H$7</f>
        <v>2.3259183708033261E-3</v>
      </c>
      <c r="M43" s="93">
        <f>I43/$I$7</f>
        <v>2.2066892112918594E-3</v>
      </c>
      <c r="N43" s="64">
        <f>H43/B43</f>
        <v>2.9358669833729216</v>
      </c>
      <c r="O43" s="67">
        <f>I43/C43</f>
        <v>2.1900108577633008</v>
      </c>
      <c r="P43" s="84">
        <f>O43/N43-1</f>
        <v>-0.25404969974243552</v>
      </c>
    </row>
    <row r="44" spans="1:21">
      <c r="A44" s="32" t="s">
        <v>42</v>
      </c>
      <c r="B44" s="10">
        <f>VLOOKUP(A44,'T21'!A:N,14,0)</f>
        <v>1019</v>
      </c>
      <c r="C44" s="10">
        <f>VLOOKUP(A44,'T22'!A:N,14,FALSE)</f>
        <v>622</v>
      </c>
      <c r="D44" s="9">
        <f>C44-B44</f>
        <v>-397</v>
      </c>
      <c r="E44" s="75">
        <f>C44/B44-1</f>
        <v>-0.38959764474975467</v>
      </c>
      <c r="F44" s="93">
        <f>B44/$B$7</f>
        <v>4.4740666587635069E-3</v>
      </c>
      <c r="G44" s="93">
        <f>C44/$C$7</f>
        <v>1.5021505869737945E-3</v>
      </c>
      <c r="H44" s="10">
        <f>VLOOKUP(A44,'N21'!A:N,14,0)</f>
        <v>2010</v>
      </c>
      <c r="I44" s="10">
        <f>VLOOKUP(A44,'N22'!A:N,14,0)</f>
        <v>1160</v>
      </c>
      <c r="J44" s="9">
        <f>I44-H44</f>
        <v>-850</v>
      </c>
      <c r="K44" s="75">
        <f>I44/H44-1</f>
        <v>-0.42288557213930345</v>
      </c>
      <c r="L44" s="93">
        <f>H44/$H$7</f>
        <v>3.7824400690248268E-3</v>
      </c>
      <c r="M44" s="93">
        <f>I44/$I$7</f>
        <v>1.269092456667604E-3</v>
      </c>
      <c r="N44" s="64">
        <f>H44/B44</f>
        <v>1.9725220804710502</v>
      </c>
      <c r="O44" s="67">
        <f>I44/C44</f>
        <v>1.864951768488746</v>
      </c>
      <c r="P44" s="84">
        <f>O44/N44-1</f>
        <v>-5.4534401945257716E-2</v>
      </c>
    </row>
    <row r="45" spans="1:21">
      <c r="A45" s="32" t="s">
        <v>48</v>
      </c>
      <c r="B45" s="10">
        <f>VLOOKUP(A45,'T21'!A:N,14,0)</f>
        <v>268</v>
      </c>
      <c r="C45" s="10">
        <f>VLOOKUP(A45,'T22'!A:N,14,FALSE)</f>
        <v>621</v>
      </c>
      <c r="D45" s="9">
        <f>C45-B45</f>
        <v>353</v>
      </c>
      <c r="E45" s="75">
        <f>C45/B45-1</f>
        <v>1.3171641791044775</v>
      </c>
      <c r="F45" s="93">
        <f>B45/$B$7</f>
        <v>1.1766927031880469E-3</v>
      </c>
      <c r="G45" s="93">
        <f>C45/$C$7</f>
        <v>1.4997355538757659E-3</v>
      </c>
      <c r="H45" s="10">
        <f>VLOOKUP(A45,'N21'!A:N,14,0)</f>
        <v>852</v>
      </c>
      <c r="I45" s="10">
        <f>VLOOKUP(A45,'N22'!A:N,14,0)</f>
        <v>1195</v>
      </c>
      <c r="J45" s="9">
        <f>I45-H45</f>
        <v>343</v>
      </c>
      <c r="K45" s="75">
        <f>I45/H45-1</f>
        <v>0.40258215962441324</v>
      </c>
      <c r="L45" s="93">
        <f>H45/$H$7</f>
        <v>1.6033029546314191E-3</v>
      </c>
      <c r="M45" s="93">
        <f>I45/$I$7</f>
        <v>1.307384039411885E-3</v>
      </c>
      <c r="N45" s="64">
        <f>H45/B45</f>
        <v>3.1791044776119404</v>
      </c>
      <c r="O45" s="67">
        <f>I45/C45</f>
        <v>1.924315619967794</v>
      </c>
      <c r="P45" s="84">
        <f>O45/N45-1</f>
        <v>-0.39469884254534182</v>
      </c>
    </row>
    <row r="46" spans="1:21">
      <c r="A46" s="32" t="s">
        <v>49</v>
      </c>
      <c r="B46" s="10">
        <f>VLOOKUP(A46,'T21'!A:N,14,0)</f>
        <v>378</v>
      </c>
      <c r="C46" s="10">
        <f>VLOOKUP(A46,'T22'!A:N,14,FALSE)</f>
        <v>602</v>
      </c>
      <c r="D46" s="9">
        <f>C46-B46</f>
        <v>224</v>
      </c>
      <c r="E46" s="75">
        <f>C46/B46-1</f>
        <v>0.59259259259259256</v>
      </c>
      <c r="F46" s="93">
        <f>B46/$B$7</f>
        <v>1.6596635888249318E-3</v>
      </c>
      <c r="G46" s="93">
        <f>C46/$C$7</f>
        <v>1.4538499250132224E-3</v>
      </c>
      <c r="H46" s="10">
        <f>VLOOKUP(A46,'N21'!A:N,14,0)</f>
        <v>904</v>
      </c>
      <c r="I46" s="10">
        <f>VLOOKUP(A46,'N22'!A:N,14,0)</f>
        <v>1199</v>
      </c>
      <c r="J46" s="9">
        <f>I46-H46</f>
        <v>295</v>
      </c>
      <c r="K46" s="75">
        <f>I46/H46-1</f>
        <v>0.32632743362831862</v>
      </c>
      <c r="L46" s="93">
        <f>H46/$H$7</f>
        <v>1.701157125571365E-3</v>
      </c>
      <c r="M46" s="93">
        <f>I46/$I$7</f>
        <v>1.3117602202969458E-3</v>
      </c>
      <c r="N46" s="64">
        <f>H46/B46</f>
        <v>2.3915343915343916</v>
      </c>
      <c r="O46" s="67">
        <f>I46/C46</f>
        <v>1.9916943521594683</v>
      </c>
      <c r="P46" s="84">
        <f>O46/N46-1</f>
        <v>-0.1671897509775675</v>
      </c>
    </row>
    <row r="47" spans="1:21">
      <c r="A47" s="32" t="s">
        <v>47</v>
      </c>
      <c r="B47" s="10">
        <f>VLOOKUP(A47,'T21'!A:N,14,0)</f>
        <v>269</v>
      </c>
      <c r="C47" s="10">
        <f>VLOOKUP(A47,'T22'!A:N,14,FALSE)</f>
        <v>593</v>
      </c>
      <c r="D47" s="9">
        <f>C47-B47</f>
        <v>324</v>
      </c>
      <c r="E47" s="75">
        <f>C47/B47-1</f>
        <v>1.2044609665427508</v>
      </c>
      <c r="F47" s="93">
        <f>B47/$B$7</f>
        <v>1.1810833476029277E-3</v>
      </c>
      <c r="G47" s="93">
        <f>C47/$C$7</f>
        <v>1.4321146271309647E-3</v>
      </c>
      <c r="H47" s="10">
        <f>VLOOKUP(A47,'N21'!A:N,14,0)</f>
        <v>708</v>
      </c>
      <c r="I47" s="10">
        <f>VLOOKUP(A47,'N22'!A:N,14,0)</f>
        <v>1243</v>
      </c>
      <c r="J47" s="9">
        <f>I47-H47</f>
        <v>535</v>
      </c>
      <c r="K47" s="75">
        <f>I47/H47-1</f>
        <v>0.75564971751412435</v>
      </c>
      <c r="L47" s="93">
        <f>H47/$H$7</f>
        <v>1.3323221735669539E-3</v>
      </c>
      <c r="M47" s="93">
        <f>I47/$I$7</f>
        <v>1.3598982100326135E-3</v>
      </c>
      <c r="N47" s="64">
        <f>H47/B47</f>
        <v>2.6319702602230484</v>
      </c>
      <c r="O47" s="67">
        <f>I47/C47</f>
        <v>2.0961214165261381</v>
      </c>
      <c r="P47" s="84">
        <f>O47/N47-1</f>
        <v>-0.20359228665885432</v>
      </c>
    </row>
    <row r="48" spans="1:21">
      <c r="A48" s="32" t="s">
        <v>50</v>
      </c>
      <c r="B48" s="10">
        <f>VLOOKUP(A48,'T21'!A:N,14,0)</f>
        <v>289</v>
      </c>
      <c r="C48" s="10">
        <f>VLOOKUP(A48,'T22'!A:N,14,FALSE)</f>
        <v>592</v>
      </c>
      <c r="D48" s="9">
        <f>C48-B48</f>
        <v>303</v>
      </c>
      <c r="E48" s="75">
        <f>C48/B48-1</f>
        <v>1.0484429065743943</v>
      </c>
      <c r="F48" s="93">
        <f>B48/$B$7</f>
        <v>1.2688962359005431E-3</v>
      </c>
      <c r="G48" s="93">
        <f>C48/$C$7</f>
        <v>1.4296995940329363E-3</v>
      </c>
      <c r="H48" s="10">
        <f>VLOOKUP(A48,'N21'!A:N,14,0)</f>
        <v>1078</v>
      </c>
      <c r="I48" s="10">
        <f>VLOOKUP(A48,'N22'!A:N,14,0)</f>
        <v>2679</v>
      </c>
      <c r="J48" s="9">
        <f>I48-H48</f>
        <v>1601</v>
      </c>
      <c r="K48" s="75">
        <f>I48/H48-1</f>
        <v>1.4851576994434139</v>
      </c>
      <c r="L48" s="93">
        <f>H48/$H$7</f>
        <v>2.0285922360242601E-3</v>
      </c>
      <c r="M48" s="93">
        <f>I48/$I$7</f>
        <v>2.9309471477694058E-3</v>
      </c>
      <c r="N48" s="64">
        <f>H48/B48</f>
        <v>3.7301038062283736</v>
      </c>
      <c r="O48" s="67">
        <f>I48/C48</f>
        <v>4.5253378378378377</v>
      </c>
      <c r="P48" s="84">
        <f>O48/N48-1</f>
        <v>0.21319353908639616</v>
      </c>
    </row>
    <row r="49" spans="1:21">
      <c r="A49" s="32" t="s">
        <v>53</v>
      </c>
      <c r="B49" s="10">
        <f>VLOOKUP(A49,'T21'!A:N,14,0)</f>
        <v>305</v>
      </c>
      <c r="C49" s="10">
        <f>VLOOKUP(A49,'T22'!A:N,14,FALSE)</f>
        <v>514</v>
      </c>
      <c r="D49" s="9">
        <f>C49-B49</f>
        <v>209</v>
      </c>
      <c r="E49" s="75">
        <f>C49/B49-1</f>
        <v>0.68524590163934418</v>
      </c>
      <c r="F49" s="93">
        <f>B49/$B$7</f>
        <v>1.3391465465386356E-3</v>
      </c>
      <c r="G49" s="93">
        <f>C49/$C$7</f>
        <v>1.2413270123867047E-3</v>
      </c>
      <c r="H49" s="10">
        <f>VLOOKUP(A49,'N21'!A:N,14,0)</f>
        <v>720</v>
      </c>
      <c r="I49" s="10">
        <f>VLOOKUP(A49,'N22'!A:N,14,0)</f>
        <v>1075</v>
      </c>
      <c r="J49" s="9">
        <f>I49-H49</f>
        <v>355</v>
      </c>
      <c r="K49" s="75">
        <f>I49/H49-1</f>
        <v>0.49305555555555558</v>
      </c>
      <c r="L49" s="93">
        <f>H49/$H$7</f>
        <v>1.354903905322326E-3</v>
      </c>
      <c r="M49" s="93">
        <f>I49/$I$7</f>
        <v>1.1760986128600639E-3</v>
      </c>
      <c r="N49" s="64">
        <f>H49/B49</f>
        <v>2.360655737704918</v>
      </c>
      <c r="O49" s="67">
        <f>I49/C49</f>
        <v>2.0914396887159534</v>
      </c>
      <c r="P49" s="84">
        <f>O49/N49-1</f>
        <v>-0.1140429096411586</v>
      </c>
    </row>
    <row r="50" spans="1:21">
      <c r="A50" s="32" t="s">
        <v>56</v>
      </c>
      <c r="B50" s="10">
        <f>VLOOKUP(A50,'T21'!A:N,14,0)</f>
        <v>61</v>
      </c>
      <c r="C50" s="10">
        <f>VLOOKUP(A50,'T22'!A:N,14,FALSE)</f>
        <v>419</v>
      </c>
      <c r="D50" s="9">
        <f>C50-B50</f>
        <v>358</v>
      </c>
      <c r="E50" s="75">
        <f>C50/B50-1</f>
        <v>5.8688524590163933</v>
      </c>
      <c r="F50" s="93">
        <f>B50/$B$7</f>
        <v>2.6782930930772708E-4</v>
      </c>
      <c r="G50" s="93">
        <f>C50/$C$7</f>
        <v>1.011898868073987E-3</v>
      </c>
      <c r="H50" s="10">
        <f>VLOOKUP(A50,'N21'!A:N,14,0)</f>
        <v>123</v>
      </c>
      <c r="I50" s="10">
        <f>VLOOKUP(A50,'N22'!A:N,14,0)</f>
        <v>763</v>
      </c>
      <c r="J50" s="9">
        <f>I50-H50</f>
        <v>640</v>
      </c>
      <c r="K50" s="75">
        <f>I50/H50-1</f>
        <v>5.2032520325203251</v>
      </c>
      <c r="L50" s="93">
        <f>H50/$H$7</f>
        <v>2.3146275049256402E-4</v>
      </c>
      <c r="M50" s="93">
        <f>I50/$I$7</f>
        <v>8.3475650382532909E-4</v>
      </c>
      <c r="N50" s="64">
        <f>H50/B50</f>
        <v>2.0163934426229506</v>
      </c>
      <c r="O50" s="67">
        <f>I50/C50</f>
        <v>1.8210023866348448</v>
      </c>
      <c r="P50" s="84">
        <f>O50/N50-1</f>
        <v>-9.6901255408735398E-2</v>
      </c>
    </row>
    <row r="51" spans="1:21">
      <c r="A51" s="32" t="s">
        <v>52</v>
      </c>
      <c r="B51" s="10">
        <f>VLOOKUP(A51,'T21'!A:N,14,0)</f>
        <v>237</v>
      </c>
      <c r="C51" s="10">
        <f>VLOOKUP(A51,'T22'!A:N,14,FALSE)</f>
        <v>402</v>
      </c>
      <c r="D51" s="9">
        <f>C51-B51</f>
        <v>165</v>
      </c>
      <c r="E51" s="75">
        <f>C51/B51-1</f>
        <v>0.69620253164556956</v>
      </c>
      <c r="F51" s="93">
        <f>B51/$B$7</f>
        <v>1.0405827263267431E-3</v>
      </c>
      <c r="G51" s="93">
        <f>C51/$C$7</f>
        <v>9.708433054075006E-4</v>
      </c>
      <c r="H51" s="10">
        <f>VLOOKUP(A51,'N21'!A:N,14,0)</f>
        <v>494</v>
      </c>
      <c r="I51" s="10">
        <f>VLOOKUP(A51,'N22'!A:N,14,0)</f>
        <v>852</v>
      </c>
      <c r="J51" s="9">
        <f>I51-H51</f>
        <v>358</v>
      </c>
      <c r="K51" s="75">
        <f>I51/H51-1</f>
        <v>0.72469635627530371</v>
      </c>
      <c r="L51" s="93">
        <f>H51/$H$7</f>
        <v>9.2961462392948473E-4</v>
      </c>
      <c r="M51" s="93">
        <f>I51/$I$7</f>
        <v>9.3212652851792975E-4</v>
      </c>
      <c r="N51" s="64">
        <f>H51/B51</f>
        <v>2.0843881856540083</v>
      </c>
      <c r="O51" s="67">
        <f>I51/C51</f>
        <v>2.1194029850746268</v>
      </c>
      <c r="P51" s="84">
        <f>O51/N51-1</f>
        <v>1.6798598102604423E-2</v>
      </c>
    </row>
    <row r="52" spans="1:21">
      <c r="A52" s="32" t="s">
        <v>54</v>
      </c>
      <c r="B52" s="10">
        <f>VLOOKUP(A52,'T21'!A:N,14,0)</f>
        <v>262</v>
      </c>
      <c r="C52" s="10">
        <f>VLOOKUP(A52,'T22'!A:N,14,FALSE)</f>
        <v>368</v>
      </c>
      <c r="D52" s="9">
        <f>C52-B52</f>
        <v>106</v>
      </c>
      <c r="E52" s="75">
        <f>C52/B52-1</f>
        <v>0.40458015267175562</v>
      </c>
      <c r="F52" s="93">
        <f>B52/$B$7</f>
        <v>1.1503488366987622E-3</v>
      </c>
      <c r="G52" s="93">
        <f>C52/$C$7</f>
        <v>8.8873218007452792E-4</v>
      </c>
      <c r="H52" s="10">
        <f>VLOOKUP(A52,'N21'!A:N,14,0)</f>
        <v>1145</v>
      </c>
      <c r="I52" s="10">
        <f>VLOOKUP(A52,'N22'!A:N,14,0)</f>
        <v>893</v>
      </c>
      <c r="J52" s="9">
        <f>I52-H52</f>
        <v>-252</v>
      </c>
      <c r="K52" s="75">
        <f>I52/H52-1</f>
        <v>-0.22008733624454146</v>
      </c>
      <c r="L52" s="93">
        <f>H52/$H$7</f>
        <v>2.1546735716584213E-3</v>
      </c>
      <c r="M52" s="93">
        <f>I52/$I$7</f>
        <v>9.7698238258980201E-4</v>
      </c>
      <c r="N52" s="64">
        <f>H52/B52</f>
        <v>4.3702290076335881</v>
      </c>
      <c r="O52" s="67">
        <f>I52/C52</f>
        <v>2.4266304347826089</v>
      </c>
      <c r="P52" s="84">
        <f>O52/N52-1</f>
        <v>-0.4447360926523638</v>
      </c>
    </row>
    <row r="53" spans="1:21" ht="15" thickBot="1">
      <c r="A53" s="33" t="s">
        <v>55</v>
      </c>
      <c r="B53" s="13">
        <f>VLOOKUP(A53,'T21'!A:N,14,0)</f>
        <v>53</v>
      </c>
      <c r="C53" s="13">
        <f>VLOOKUP(A53,'T22'!A:N,14,FALSE)</f>
        <v>177</v>
      </c>
      <c r="D53" s="14">
        <f>C53-B53</f>
        <v>124</v>
      </c>
      <c r="E53" s="81">
        <f>C53/B53-1</f>
        <v>2.3396226415094339</v>
      </c>
      <c r="F53" s="93">
        <f>B53/$B$7</f>
        <v>2.3270415398868091E-4</v>
      </c>
      <c r="G53" s="93">
        <f>C53/$C$7</f>
        <v>4.2746085835106368E-4</v>
      </c>
      <c r="H53" s="13">
        <f>VLOOKUP(A53,'N21'!A:N,14,0)</f>
        <v>129</v>
      </c>
      <c r="I53" s="13">
        <f>VLOOKUP(A53,'N22'!A:N,14,0)</f>
        <v>410</v>
      </c>
      <c r="J53" s="14">
        <f>I53-H53</f>
        <v>281</v>
      </c>
      <c r="K53" s="81">
        <f>I53/H53-1</f>
        <v>2.1782945736434107</v>
      </c>
      <c r="L53" s="93">
        <f>H53/$H$7</f>
        <v>2.4275361637025007E-4</v>
      </c>
      <c r="M53" s="93">
        <f>I53/$I$7</f>
        <v>4.4855854071872207E-4</v>
      </c>
      <c r="N53" s="71">
        <f>H53/B53</f>
        <v>2.4339622641509435</v>
      </c>
      <c r="O53" s="72">
        <f>I53/C53</f>
        <v>2.3163841807909606</v>
      </c>
      <c r="P53" s="85">
        <f>O53/N53-1</f>
        <v>-4.8307274558752611E-2</v>
      </c>
    </row>
    <row r="54" spans="1:21" ht="15" thickBot="1">
      <c r="E54" s="4"/>
      <c r="F54" s="5"/>
      <c r="G54" s="5"/>
      <c r="H54" s="5"/>
      <c r="I54" s="5"/>
      <c r="J54" s="15"/>
      <c r="K54" s="2"/>
      <c r="L54" s="6"/>
      <c r="M54" s="6"/>
      <c r="N54" s="73"/>
      <c r="O54" s="74"/>
      <c r="P54" s="2"/>
      <c r="U54" s="5"/>
    </row>
    <row r="55" spans="1:21" ht="15">
      <c r="A55" s="21" t="s">
        <v>57</v>
      </c>
      <c r="B55" s="11">
        <f>'T21'!N9</f>
        <v>201515</v>
      </c>
      <c r="C55" s="11">
        <f>'T22'!N9</f>
        <v>360727</v>
      </c>
      <c r="D55" s="12">
        <f t="shared" ref="D55:D61" si="5">C55-B55</f>
        <v>159212</v>
      </c>
      <c r="E55" s="80">
        <f t="shared" ref="E55:E61" si="6">C55/B55-1</f>
        <v>0.79007518050765446</v>
      </c>
      <c r="F55" s="93">
        <f>B55/$B$7</f>
        <v>0.88478070926469876</v>
      </c>
      <c r="G55" s="93">
        <f>C55/$C$7</f>
        <v>0.87116764435256588</v>
      </c>
      <c r="H55" s="11">
        <f>'N21'!N9</f>
        <v>446614</v>
      </c>
      <c r="I55" s="11">
        <f>'N22'!N9</f>
        <v>752141</v>
      </c>
      <c r="J55" s="12">
        <f t="shared" ref="J55:J61" si="7">I55-H55</f>
        <v>305527</v>
      </c>
      <c r="K55" s="80">
        <f t="shared" ref="K55:K61" si="8">I55/H55-1</f>
        <v>0.68409633374681489</v>
      </c>
      <c r="L55" s="93">
        <f>H55/$H$7</f>
        <v>0.84044312884947958</v>
      </c>
      <c r="M55" s="93">
        <f>I55/$I$7</f>
        <v>0.82287626676761061</v>
      </c>
      <c r="N55" s="69">
        <f>H55/B55</f>
        <v>2.2162816663771929</v>
      </c>
      <c r="O55" s="70">
        <f t="shared" ref="O55:O61" si="9">I55/C55</f>
        <v>2.0850698727846821</v>
      </c>
      <c r="P55" s="83">
        <f t="shared" si="3"/>
        <v>-5.9203573076067495E-2</v>
      </c>
      <c r="U55" s="5"/>
    </row>
    <row r="56" spans="1:21" ht="15">
      <c r="A56" s="18" t="s">
        <v>58</v>
      </c>
      <c r="B56" s="10">
        <f>'T21'!N58</f>
        <v>7839</v>
      </c>
      <c r="C56" s="10">
        <f>'T22'!N58</f>
        <v>22823</v>
      </c>
      <c r="D56" s="9">
        <f t="shared" si="5"/>
        <v>14984</v>
      </c>
      <c r="E56" s="75">
        <f t="shared" si="6"/>
        <v>1.9114682995280012</v>
      </c>
      <c r="F56" s="93">
        <f t="shared" ref="F56:F61" si="10">B56/$B$7</f>
        <v>3.4418261568250369E-2</v>
      </c>
      <c r="G56" s="93">
        <f>C56/$C$7</f>
        <v>5.5118300396306934E-2</v>
      </c>
      <c r="H56" s="10">
        <f>'N21'!N58</f>
        <v>30305</v>
      </c>
      <c r="I56" s="10">
        <f>'N22'!N58</f>
        <v>95932</v>
      </c>
      <c r="J56" s="9">
        <f t="shared" si="7"/>
        <v>65627</v>
      </c>
      <c r="K56" s="75">
        <f t="shared" si="8"/>
        <v>2.1655502392344497</v>
      </c>
      <c r="L56" s="93">
        <f t="shared" ref="L56:L61" si="11">H56/$H$7</f>
        <v>5.7028281737212624E-2</v>
      </c>
      <c r="M56" s="93">
        <f t="shared" ref="M56:M61" si="12">I56/$I$7</f>
        <v>0.10495394616641084</v>
      </c>
      <c r="N56" s="64">
        <f t="shared" ref="N56:N61" si="13">H56/B56</f>
        <v>3.8659267763745375</v>
      </c>
      <c r="O56" s="67">
        <f t="shared" si="9"/>
        <v>4.2033036848792884</v>
      </c>
      <c r="P56" s="84">
        <f t="shared" si="3"/>
        <v>8.7269347822759968E-2</v>
      </c>
      <c r="U56" s="5"/>
    </row>
    <row r="57" spans="1:21" ht="15">
      <c r="A57" s="18" t="s">
        <v>59</v>
      </c>
      <c r="B57" s="10">
        <f>'T21'!N50</f>
        <v>11225</v>
      </c>
      <c r="C57" s="10">
        <f>'T22'!N50</f>
        <v>22193</v>
      </c>
      <c r="D57" s="9">
        <f t="shared" si="5"/>
        <v>10968</v>
      </c>
      <c r="E57" s="75">
        <f t="shared" si="6"/>
        <v>0.97710467706013371</v>
      </c>
      <c r="F57" s="93">
        <f t="shared" si="10"/>
        <v>4.9284983557036664E-2</v>
      </c>
      <c r="G57" s="93">
        <f t="shared" ref="G57:G61" si="14">C57/$C$7</f>
        <v>5.3596829544548905E-2</v>
      </c>
      <c r="H57" s="10">
        <f>'N21'!N50</f>
        <v>26474</v>
      </c>
      <c r="I57" s="10">
        <f>'N22'!N50</f>
        <v>46427</v>
      </c>
      <c r="J57" s="9">
        <f t="shared" si="7"/>
        <v>19953</v>
      </c>
      <c r="K57" s="75">
        <f t="shared" si="8"/>
        <v>0.7536828586537736</v>
      </c>
      <c r="L57" s="93">
        <f t="shared" si="11"/>
        <v>4.9819063874310079E-2</v>
      </c>
      <c r="M57" s="93">
        <f t="shared" si="12"/>
        <v>5.0793237487678312E-2</v>
      </c>
      <c r="N57" s="64">
        <f t="shared" si="13"/>
        <v>2.3584855233853008</v>
      </c>
      <c r="O57" s="67">
        <f t="shared" si="9"/>
        <v>2.0919659352047941</v>
      </c>
      <c r="P57" s="84">
        <f t="shared" si="3"/>
        <v>-0.11300454700182017</v>
      </c>
      <c r="U57" s="5"/>
    </row>
    <row r="58" spans="1:21">
      <c r="A58" s="22" t="s">
        <v>60</v>
      </c>
      <c r="B58" s="10">
        <f>'T21'!N51</f>
        <v>9155</v>
      </c>
      <c r="C58" s="10">
        <f>'T22'!N51</f>
        <v>19406</v>
      </c>
      <c r="D58" s="9">
        <f t="shared" si="5"/>
        <v>10251</v>
      </c>
      <c r="E58" s="75">
        <f t="shared" si="6"/>
        <v>1.1197160021845987</v>
      </c>
      <c r="F58" s="93">
        <f>B58/$B$7</f>
        <v>4.0196349618233471E-2</v>
      </c>
      <c r="G58" s="93">
        <f t="shared" si="14"/>
        <v>4.6866132300343179E-2</v>
      </c>
      <c r="H58" s="10">
        <f>'N21'!N51</f>
        <v>19878</v>
      </c>
      <c r="I58" s="10">
        <f>'N22'!N51</f>
        <v>40232</v>
      </c>
      <c r="J58" s="9">
        <f t="shared" si="7"/>
        <v>20354</v>
      </c>
      <c r="K58" s="75">
        <f t="shared" si="8"/>
        <v>1.0239460710333033</v>
      </c>
      <c r="L58" s="93">
        <f t="shared" si="11"/>
        <v>3.7406638652773883E-2</v>
      </c>
      <c r="M58" s="93">
        <f t="shared" si="12"/>
        <v>4.4015627341940554E-2</v>
      </c>
      <c r="N58" s="64">
        <f t="shared" si="13"/>
        <v>2.1712725286728563</v>
      </c>
      <c r="O58" s="67">
        <f t="shared" si="9"/>
        <v>2.0731732453880243</v>
      </c>
      <c r="P58" s="84">
        <f t="shared" si="3"/>
        <v>-4.5180548268067056E-2</v>
      </c>
      <c r="U58" s="5"/>
    </row>
    <row r="59" spans="1:21">
      <c r="A59" s="22" t="s">
        <v>61</v>
      </c>
      <c r="B59" s="10">
        <f>'T21'!N55</f>
        <v>2070</v>
      </c>
      <c r="C59" s="10">
        <f>'T22'!N55</f>
        <v>2787</v>
      </c>
      <c r="D59" s="9">
        <f t="shared" si="5"/>
        <v>717</v>
      </c>
      <c r="E59" s="75">
        <f>C59/B59-1</f>
        <v>0.34637681159420297</v>
      </c>
      <c r="F59" s="93">
        <f t="shared" si="10"/>
        <v>9.0886339388031989E-3</v>
      </c>
      <c r="G59" s="93">
        <f t="shared" si="14"/>
        <v>6.7306972442057319E-3</v>
      </c>
      <c r="H59" s="10">
        <f>'N21'!N55</f>
        <v>6596</v>
      </c>
      <c r="I59" s="10">
        <f>'N22'!N55</f>
        <v>6195</v>
      </c>
      <c r="J59" s="9">
        <f t="shared" si="7"/>
        <v>-401</v>
      </c>
      <c r="K59" s="75">
        <f t="shared" si="8"/>
        <v>-6.0794420861127962E-2</v>
      </c>
      <c r="L59" s="93">
        <f t="shared" si="11"/>
        <v>1.2412425221536197E-2</v>
      </c>
      <c r="M59" s="93">
        <f t="shared" si="12"/>
        <v>6.7776101457377638E-3</v>
      </c>
      <c r="N59" s="64">
        <f t="shared" si="13"/>
        <v>3.186473429951691</v>
      </c>
      <c r="O59" s="67">
        <f t="shared" si="9"/>
        <v>2.2228202368137784</v>
      </c>
      <c r="P59" s="84">
        <f t="shared" si="3"/>
        <v>-0.30241996813151595</v>
      </c>
      <c r="U59" s="5"/>
    </row>
    <row r="60" spans="1:21" ht="15">
      <c r="A60" s="18" t="s">
        <v>62</v>
      </c>
      <c r="B60" s="10">
        <f>'T21'!N64</f>
        <v>538</v>
      </c>
      <c r="C60" s="10">
        <f>'T22'!N64</f>
        <v>1237</v>
      </c>
      <c r="D60" s="9">
        <f t="shared" si="5"/>
        <v>699</v>
      </c>
      <c r="E60" s="75">
        <f t="shared" si="6"/>
        <v>1.2992565055762082</v>
      </c>
      <c r="F60" s="93">
        <f t="shared" si="10"/>
        <v>2.3621666952058553E-3</v>
      </c>
      <c r="G60" s="93">
        <f t="shared" si="14"/>
        <v>2.9873959422613886E-3</v>
      </c>
      <c r="H60" s="10">
        <f>'N21'!N64</f>
        <v>1333</v>
      </c>
      <c r="I60" s="10">
        <f>'N22'!N64</f>
        <v>2370</v>
      </c>
      <c r="J60" s="9">
        <f t="shared" si="7"/>
        <v>1037</v>
      </c>
      <c r="K60" s="75">
        <f t="shared" si="8"/>
        <v>0.77794448612153033</v>
      </c>
      <c r="L60" s="93">
        <f t="shared" si="11"/>
        <v>2.5084540358259176E-3</v>
      </c>
      <c r="M60" s="93">
        <f t="shared" si="12"/>
        <v>2.5928871743984665E-3</v>
      </c>
      <c r="N60" s="64">
        <f t="shared" si="13"/>
        <v>2.4776951672862455</v>
      </c>
      <c r="O60" s="67">
        <f t="shared" si="9"/>
        <v>1.915925626515764</v>
      </c>
      <c r="P60" s="84">
        <f t="shared" si="3"/>
        <v>-0.2267306923739828</v>
      </c>
      <c r="U60" s="5"/>
    </row>
    <row r="61" spans="1:21" ht="15.75" thickBot="1">
      <c r="A61" s="23" t="s">
        <v>63</v>
      </c>
      <c r="B61" s="13">
        <f>'T21'!N47</f>
        <v>1134</v>
      </c>
      <c r="C61" s="13">
        <f>'T22'!N47</f>
        <v>1530</v>
      </c>
      <c r="D61" s="14">
        <f t="shared" si="5"/>
        <v>396</v>
      </c>
      <c r="E61" s="81">
        <f t="shared" si="6"/>
        <v>0.3492063492063493</v>
      </c>
      <c r="F61" s="93">
        <f t="shared" si="10"/>
        <v>4.9789907664747959E-3</v>
      </c>
      <c r="G61" s="93">
        <f t="shared" si="14"/>
        <v>3.6950006399837708E-3</v>
      </c>
      <c r="H61" s="13">
        <f>'N21'!N47</f>
        <v>4157</v>
      </c>
      <c r="I61" s="13">
        <f>'N22'!N47</f>
        <v>4655</v>
      </c>
      <c r="J61" s="14">
        <f t="shared" si="7"/>
        <v>498</v>
      </c>
      <c r="K61" s="81">
        <f t="shared" si="8"/>
        <v>0.11979793120038496</v>
      </c>
      <c r="L61" s="93">
        <f t="shared" si="11"/>
        <v>7.8226882422568183E-3</v>
      </c>
      <c r="M61" s="93">
        <f t="shared" si="12"/>
        <v>5.0927805049893931E-3</v>
      </c>
      <c r="N61" s="71">
        <f t="shared" si="13"/>
        <v>3.6657848324514992</v>
      </c>
      <c r="O61" s="72">
        <f t="shared" si="9"/>
        <v>3.0424836601307188</v>
      </c>
      <c r="P61" s="85">
        <f t="shared" si="3"/>
        <v>-0.17003212158089132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1048576 J5:J1048576">
    <cfRule type="cellIs" dxfId="21" priority="3" operator="lessThan">
      <formula>0</formula>
    </cfRule>
  </conditionalFormatting>
  <conditionalFormatting sqref="E1:E3 K1:K3 P1:P3 E5:E1048576 K5:K1048576 P5:P1048576">
    <cfRule type="cellIs" dxfId="20" priority="1" operator="lessThan">
      <formula>0</formula>
    </cfRule>
    <cfRule type="cellIs" dxfId="19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43C1-6462-4AA2-9F9B-BD63C3A01789}">
  <sheetPr>
    <tabColor rgb="FF02625B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1" t="s">
        <v>1</v>
      </c>
      <c r="C3" s="261"/>
      <c r="D3" s="261"/>
      <c r="E3" s="261"/>
      <c r="F3" s="261"/>
      <c r="G3" s="261"/>
      <c r="H3" s="261" t="s">
        <v>2</v>
      </c>
      <c r="I3" s="261"/>
      <c r="J3" s="261"/>
      <c r="K3" s="261"/>
      <c r="L3" s="261"/>
      <c r="M3" s="261"/>
      <c r="N3" s="262" t="s">
        <v>3</v>
      </c>
      <c r="O3" s="262"/>
      <c r="P3" s="263"/>
    </row>
    <row r="4" spans="1:29" s="139" customFormat="1" ht="74.25" customHeight="1">
      <c r="A4" s="154" t="s">
        <v>106</v>
      </c>
      <c r="B4" s="210">
        <v>2020</v>
      </c>
      <c r="C4" s="207">
        <v>2022</v>
      </c>
      <c r="D4" s="52" t="s">
        <v>4</v>
      </c>
      <c r="E4" s="77" t="s">
        <v>98</v>
      </c>
      <c r="F4" s="52" t="s">
        <v>6</v>
      </c>
      <c r="G4" s="52" t="s">
        <v>97</v>
      </c>
      <c r="H4" s="210">
        <v>2020</v>
      </c>
      <c r="I4" s="207">
        <v>2022</v>
      </c>
      <c r="J4" s="52" t="s">
        <v>8</v>
      </c>
      <c r="K4" s="77" t="s">
        <v>98</v>
      </c>
      <c r="L4" s="52" t="s">
        <v>6</v>
      </c>
      <c r="M4" s="52" t="s">
        <v>97</v>
      </c>
      <c r="N4" s="210">
        <v>2020</v>
      </c>
      <c r="O4" s="207">
        <v>2022</v>
      </c>
      <c r="P4" s="77" t="s">
        <v>98</v>
      </c>
    </row>
    <row r="5" spans="1:29" ht="15.75" customHeight="1">
      <c r="A5" s="18" t="s">
        <v>9</v>
      </c>
      <c r="B5" s="10">
        <f>'T20'!N6</f>
        <v>1021473</v>
      </c>
      <c r="C5" s="10">
        <f>'T22'!N6</f>
        <v>1406869</v>
      </c>
      <c r="D5" s="9">
        <f>C5-B5</f>
        <v>385396</v>
      </c>
      <c r="E5" s="75">
        <f>C5/B5-1</f>
        <v>0.3772943582453967</v>
      </c>
      <c r="F5" s="93">
        <f t="array" ref="F5:F7">B5:B7/B5</f>
        <v>1</v>
      </c>
      <c r="G5" s="93">
        <f t="array" ref="G5:G7">C5:C7/C5</f>
        <v>1</v>
      </c>
      <c r="H5" s="10">
        <f>'N20'!N6</f>
        <v>2419325</v>
      </c>
      <c r="I5" s="10">
        <f>'N22'!N6</f>
        <v>3045873</v>
      </c>
      <c r="J5" s="9">
        <f>I5-H5</f>
        <v>626548</v>
      </c>
      <c r="K5" s="75">
        <f>I5/H5-1</f>
        <v>0.25897636737519769</v>
      </c>
      <c r="L5" s="93">
        <f t="array" ref="L5:L7">H5:H7/H5</f>
        <v>1</v>
      </c>
      <c r="M5" s="93">
        <f t="array" ref="M5:M7">I5:I7/I5</f>
        <v>1</v>
      </c>
      <c r="N5" s="64">
        <f t="shared" ref="N5:O9" si="0">H5/B5</f>
        <v>2.3684669100406963</v>
      </c>
      <c r="O5" s="65">
        <f t="shared" si="0"/>
        <v>2.1650011479391473</v>
      </c>
      <c r="P5" s="75">
        <f>O5/N5-1</f>
        <v>-8.5906102905213499E-2</v>
      </c>
    </row>
    <row r="6" spans="1:29" ht="15">
      <c r="A6" s="18" t="s">
        <v>10</v>
      </c>
      <c r="B6" s="10">
        <f>'T20'!N7</f>
        <v>830541</v>
      </c>
      <c r="C6" s="10">
        <f>'T22'!N7</f>
        <v>992796</v>
      </c>
      <c r="D6" s="9">
        <f t="shared" ref="D6:D8" si="1">C6-B6</f>
        <v>162255</v>
      </c>
      <c r="E6" s="75">
        <f t="shared" ref="E6:E9" si="2">C6/B6-1</f>
        <v>0.1953606143465525</v>
      </c>
      <c r="F6" s="93">
        <v>0.81308169672619834</v>
      </c>
      <c r="G6" s="93">
        <v>0.70567764304992153</v>
      </c>
      <c r="H6" s="10">
        <f>'N20'!N7</f>
        <v>2004636</v>
      </c>
      <c r="I6" s="10">
        <f>'N22'!N7</f>
        <v>2131834</v>
      </c>
      <c r="J6" s="9">
        <f t="shared" ref="J6:J9" si="3">I6-H6</f>
        <v>127198</v>
      </c>
      <c r="K6" s="75">
        <f t="shared" ref="K6:K9" si="4">I6/H6-1</f>
        <v>6.345191845302578E-2</v>
      </c>
      <c r="L6" s="93">
        <v>0.82859309931489156</v>
      </c>
      <c r="M6" s="93">
        <v>0.69990902444061198</v>
      </c>
      <c r="N6" s="64">
        <f>H6/B6</f>
        <v>2.4136508613060643</v>
      </c>
      <c r="O6" s="65">
        <f t="shared" si="0"/>
        <v>2.1473031720514588</v>
      </c>
      <c r="P6" s="75">
        <f t="shared" ref="P6:P61" si="5">O6/N6-1</f>
        <v>-0.11035054552607526</v>
      </c>
    </row>
    <row r="7" spans="1:29" ht="15">
      <c r="A7" s="18" t="s">
        <v>11</v>
      </c>
      <c r="B7" s="10">
        <f>'T20'!N8</f>
        <v>190932</v>
      </c>
      <c r="C7" s="10">
        <f>'T22'!N8</f>
        <v>414073</v>
      </c>
      <c r="D7" s="9">
        <f t="shared" si="1"/>
        <v>223141</v>
      </c>
      <c r="E7" s="75">
        <f>C7/B7-1</f>
        <v>1.168693566295854</v>
      </c>
      <c r="F7" s="93">
        <v>0.18691830327380166</v>
      </c>
      <c r="G7" s="93">
        <v>0.29432235695007852</v>
      </c>
      <c r="H7" s="10">
        <f>'N20'!N8</f>
        <v>414689</v>
      </c>
      <c r="I7" s="10">
        <f>'N22'!N8</f>
        <v>914039</v>
      </c>
      <c r="J7" s="9">
        <f t="shared" si="3"/>
        <v>499350</v>
      </c>
      <c r="K7" s="75">
        <f t="shared" si="4"/>
        <v>1.204155403205776</v>
      </c>
      <c r="L7" s="93">
        <v>0.17140690068510844</v>
      </c>
      <c r="M7" s="93">
        <v>0.30009097555938807</v>
      </c>
      <c r="N7" s="64">
        <f t="shared" si="0"/>
        <v>2.1719198458089792</v>
      </c>
      <c r="O7" s="65">
        <f t="shared" si="0"/>
        <v>2.2074344378889714</v>
      </c>
      <c r="P7" s="75">
        <f t="shared" si="5"/>
        <v>1.6351704759511421E-2</v>
      </c>
      <c r="U7" s="5"/>
    </row>
    <row r="8" spans="1:29" ht="15">
      <c r="A8" s="19" t="s">
        <v>12</v>
      </c>
      <c r="B8" s="10">
        <f>'T20'!N10</f>
        <v>143609</v>
      </c>
      <c r="C8" s="10">
        <f>'T22'!N10</f>
        <v>237763</v>
      </c>
      <c r="D8" s="9">
        <f t="shared" si="1"/>
        <v>94154</v>
      </c>
      <c r="E8" s="75">
        <f t="shared" si="2"/>
        <v>0.65562743282106273</v>
      </c>
      <c r="F8" s="93">
        <f t="array" ref="F8:F9">B8:B9/B7</f>
        <v>0.75214736136425531</v>
      </c>
      <c r="G8" s="93">
        <f t="array" ref="G8:G9">C8:C9/C7</f>
        <v>0.57420551448657609</v>
      </c>
      <c r="H8" s="10">
        <f>'N20'!N10</f>
        <v>299243</v>
      </c>
      <c r="I8" s="10">
        <f>'N22'!N10</f>
        <v>472132</v>
      </c>
      <c r="J8" s="9">
        <f t="shared" si="3"/>
        <v>172889</v>
      </c>
      <c r="K8" s="75">
        <f t="shared" si="4"/>
        <v>0.57775453394064358</v>
      </c>
      <c r="L8" s="93">
        <f t="array" ref="L8:L9">H8:H9/H7</f>
        <v>0.72160824135677581</v>
      </c>
      <c r="M8" s="93">
        <f t="array" ref="M8:M9">I8:I9/I7</f>
        <v>0.51653375840636995</v>
      </c>
      <c r="N8" s="64">
        <f t="shared" si="0"/>
        <v>2.0837343063457028</v>
      </c>
      <c r="O8" s="65">
        <f t="shared" si="0"/>
        <v>1.9857252810571873</v>
      </c>
      <c r="P8" s="75">
        <f t="shared" si="5"/>
        <v>-4.7035279397206975E-2</v>
      </c>
      <c r="U8" s="5"/>
    </row>
    <row r="9" spans="1:29" ht="15.75" thickBot="1">
      <c r="A9" s="20" t="s">
        <v>13</v>
      </c>
      <c r="B9" s="16">
        <f>B7-B8</f>
        <v>47323</v>
      </c>
      <c r="C9" s="10">
        <f>C7-C8</f>
        <v>176310</v>
      </c>
      <c r="D9" s="9">
        <f>C9-B9</f>
        <v>128987</v>
      </c>
      <c r="E9" s="78">
        <f t="shared" si="2"/>
        <v>2.7256725059696132</v>
      </c>
      <c r="F9" s="93">
        <v>0.24785263863574467</v>
      </c>
      <c r="G9" s="93">
        <v>0.42579448551342397</v>
      </c>
      <c r="H9" s="17">
        <f>H7-H8</f>
        <v>115446</v>
      </c>
      <c r="I9" s="17">
        <f>I7-I8</f>
        <v>441907</v>
      </c>
      <c r="J9" s="9">
        <f t="shared" si="3"/>
        <v>326461</v>
      </c>
      <c r="K9" s="78">
        <f t="shared" si="4"/>
        <v>2.8278242641581346</v>
      </c>
      <c r="L9" s="93">
        <v>0.27839175864322419</v>
      </c>
      <c r="M9" s="93">
        <v>0.48346624159363005</v>
      </c>
      <c r="N9" s="66">
        <f t="shared" si="0"/>
        <v>2.4395325740126363</v>
      </c>
      <c r="O9" s="67">
        <f t="shared" si="0"/>
        <v>2.506420509330157</v>
      </c>
      <c r="P9" s="78">
        <f t="shared" si="5"/>
        <v>2.7418340722338064E-2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68"/>
      <c r="O10" s="67"/>
      <c r="P10" s="82"/>
      <c r="U10" s="5"/>
    </row>
    <row r="11" spans="1:29">
      <c r="A11" s="31" t="s">
        <v>14</v>
      </c>
      <c r="B11" s="10">
        <f>VLOOKUP(A11,'T20'!A:N,14,0)</f>
        <v>21103</v>
      </c>
      <c r="C11" s="11">
        <f>VLOOKUP(A11,'T22'!A:N,14,FALSE)</f>
        <v>44968</v>
      </c>
      <c r="D11" s="12">
        <f>C11-B11</f>
        <v>23865</v>
      </c>
      <c r="E11" s="80">
        <f>C11/B11-1</f>
        <v>1.130881865137658</v>
      </c>
      <c r="F11" s="93">
        <f>B11/$B$7</f>
        <v>0.11052626065824482</v>
      </c>
      <c r="G11" s="93">
        <f>C11/$C$7</f>
        <v>0.10859920835215046</v>
      </c>
      <c r="H11" s="11">
        <f>VLOOKUP(A11,'N20'!A:N,14,0)</f>
        <v>42885</v>
      </c>
      <c r="I11" s="11">
        <f>VLOOKUP(A11,'N22'!A:N,14,0)</f>
        <v>89955</v>
      </c>
      <c r="J11" s="12">
        <f>I11-H11</f>
        <v>47070</v>
      </c>
      <c r="K11" s="80">
        <f>I11/H11-1</f>
        <v>1.0975865687303252</v>
      </c>
      <c r="L11" s="93">
        <f>H11/$H$7</f>
        <v>0.10341484823566577</v>
      </c>
      <c r="M11" s="93">
        <f>I11/$I$7</f>
        <v>9.8414837878908881E-2</v>
      </c>
      <c r="N11" s="69">
        <f>H11/B11</f>
        <v>2.0321755200682365</v>
      </c>
      <c r="O11" s="70">
        <f>I11/C11</f>
        <v>2.0004225226827965</v>
      </c>
      <c r="P11" s="83">
        <f>O11/N11-1</f>
        <v>-1.562512542438943E-2</v>
      </c>
      <c r="U11" s="5"/>
    </row>
    <row r="12" spans="1:29">
      <c r="A12" s="32" t="s">
        <v>16</v>
      </c>
      <c r="B12" s="10">
        <f>VLOOKUP(A12,'T20'!A:N,14,0)</f>
        <v>35283</v>
      </c>
      <c r="C12" s="10">
        <f>VLOOKUP(A12,'T22'!A:N,14,FALSE)</f>
        <v>43663</v>
      </c>
      <c r="D12" s="9">
        <f>C12-B12</f>
        <v>8380</v>
      </c>
      <c r="E12" s="75">
        <f>C12/B12-1</f>
        <v>0.23750814840007939</v>
      </c>
      <c r="F12" s="93">
        <f>B12/$B$7</f>
        <v>0.18479353906102697</v>
      </c>
      <c r="G12" s="93">
        <f>C12/$C$7</f>
        <v>0.10544759015922313</v>
      </c>
      <c r="H12" s="10">
        <f>VLOOKUP(A12,'N20'!A:N,14,0)</f>
        <v>63037</v>
      </c>
      <c r="I12" s="10">
        <f>VLOOKUP(A12,'N22'!A:N,14,0)</f>
        <v>72549</v>
      </c>
      <c r="J12" s="9">
        <f>I12-H12</f>
        <v>9512</v>
      </c>
      <c r="K12" s="75">
        <f>I12/H12-1</f>
        <v>0.15089550581404576</v>
      </c>
      <c r="L12" s="93">
        <f>H12/$H$7</f>
        <v>0.15201030169596974</v>
      </c>
      <c r="M12" s="93">
        <f>I12/$I$7</f>
        <v>7.9371886757567234E-2</v>
      </c>
      <c r="N12" s="64">
        <f>H12/B12</f>
        <v>1.7866111158348212</v>
      </c>
      <c r="O12" s="67">
        <f>I12/C12</f>
        <v>1.6615670018093123</v>
      </c>
      <c r="P12" s="84">
        <f>O12/N12-1</f>
        <v>-6.9989553360122359E-2</v>
      </c>
      <c r="U12" s="5"/>
    </row>
    <row r="13" spans="1:29">
      <c r="A13" s="32" t="s">
        <v>15</v>
      </c>
      <c r="B13" s="10">
        <f>VLOOKUP(A13,'T20'!A:N,14,0)</f>
        <v>26856</v>
      </c>
      <c r="C13" s="10">
        <f>VLOOKUP(A13,'T22'!A:N,14,FALSE)</f>
        <v>41815</v>
      </c>
      <c r="D13" s="9">
        <f>C13-B13</f>
        <v>14959</v>
      </c>
      <c r="E13" s="75">
        <f>C13/B13-1</f>
        <v>0.55700774501042605</v>
      </c>
      <c r="F13" s="93">
        <f>B13/$B$7</f>
        <v>0.14065740682546665</v>
      </c>
      <c r="G13" s="93">
        <f>C13/$C$7</f>
        <v>0.10098460899406626</v>
      </c>
      <c r="H13" s="10">
        <f>VLOOKUP(A13,'N20'!A:N,14,0)</f>
        <v>60970</v>
      </c>
      <c r="I13" s="10">
        <f>VLOOKUP(A13,'N22'!A:N,14,0)</f>
        <v>90164</v>
      </c>
      <c r="J13" s="9">
        <f>I13-H13</f>
        <v>29194</v>
      </c>
      <c r="K13" s="75">
        <f>I13/H13-1</f>
        <v>0.47882565195998028</v>
      </c>
      <c r="L13" s="93">
        <f>H13/$H$7</f>
        <v>0.14702584346341474</v>
      </c>
      <c r="M13" s="93">
        <f>I13/$I$7</f>
        <v>9.8643493330153306E-2</v>
      </c>
      <c r="N13" s="64">
        <f>H13/B13</f>
        <v>2.2702561811140898</v>
      </c>
      <c r="O13" s="67">
        <f>I13/C13</f>
        <v>2.1562597154131291</v>
      </c>
      <c r="P13" s="84">
        <f>O13/N13-1</f>
        <v>-5.0213040558717448E-2</v>
      </c>
      <c r="U13" s="5"/>
    </row>
    <row r="14" spans="1:29">
      <c r="A14" s="32" t="s">
        <v>18</v>
      </c>
      <c r="B14" s="10">
        <f>VLOOKUP(A14,'T20'!A:N,14,0)</f>
        <v>5567</v>
      </c>
      <c r="C14" s="10">
        <f>VLOOKUP(A14,'T22'!A:N,14,FALSE)</f>
        <v>32864</v>
      </c>
      <c r="D14" s="9">
        <f>C14-B14</f>
        <v>27297</v>
      </c>
      <c r="E14" s="75">
        <f>C14/B14-1</f>
        <v>4.9033590802945932</v>
      </c>
      <c r="F14" s="93">
        <f>B14/$B$7</f>
        <v>2.9156977353193808E-2</v>
      </c>
      <c r="G14" s="93">
        <f>C14/$C$7</f>
        <v>7.9367647733612184E-2</v>
      </c>
      <c r="H14" s="10">
        <f>VLOOKUP(A14,'N20'!A:N,14,0)</f>
        <v>11505</v>
      </c>
      <c r="I14" s="10">
        <f>VLOOKUP(A14,'N22'!A:N,14,0)</f>
        <v>70905</v>
      </c>
      <c r="J14" s="9">
        <f>I14-H14</f>
        <v>59400</v>
      </c>
      <c r="K14" s="75">
        <f>I14/H14-1</f>
        <v>5.1629726205997395</v>
      </c>
      <c r="L14" s="93">
        <f>H14/$H$7</f>
        <v>2.7743682615164616E-2</v>
      </c>
      <c r="M14" s="93">
        <f>I14/$I$7</f>
        <v>7.7573276413807291E-2</v>
      </c>
      <c r="N14" s="64">
        <f>H14/B14</f>
        <v>2.0666427160050298</v>
      </c>
      <c r="O14" s="67">
        <f>I14/C14</f>
        <v>2.157527994157741</v>
      </c>
      <c r="P14" s="84">
        <f>O14/N14-1</f>
        <v>4.3977257146992077E-2</v>
      </c>
      <c r="U14" s="5"/>
    </row>
    <row r="15" spans="1:29">
      <c r="A15" s="32" t="s">
        <v>17</v>
      </c>
      <c r="B15" s="10">
        <f>VLOOKUP(A15,'T20'!A:N,14,0)</f>
        <v>14082</v>
      </c>
      <c r="C15" s="10">
        <f>VLOOKUP(A15,'T22'!A:N,14,FALSE)</f>
        <v>27617</v>
      </c>
      <c r="D15" s="9">
        <f>C15-B15</f>
        <v>13535</v>
      </c>
      <c r="E15" s="75">
        <f>C15/B15-1</f>
        <v>0.9611560857832695</v>
      </c>
      <c r="F15" s="93">
        <f>B15/$B$7</f>
        <v>7.3754006662057697E-2</v>
      </c>
      <c r="G15" s="93">
        <f>C15/$C$7</f>
        <v>6.6695969068256075E-2</v>
      </c>
      <c r="H15" s="10">
        <f>VLOOKUP(A15,'N20'!A:N,14,0)</f>
        <v>32111</v>
      </c>
      <c r="I15" s="10">
        <f>VLOOKUP(A15,'N22'!A:N,14,0)</f>
        <v>88287</v>
      </c>
      <c r="J15" s="9">
        <f>I15-H15</f>
        <v>56176</v>
      </c>
      <c r="K15" s="75">
        <f>I15/H15-1</f>
        <v>1.7494316589330761</v>
      </c>
      <c r="L15" s="93">
        <f>H15/$H$7</f>
        <v>7.7433932416823212E-2</v>
      </c>
      <c r="M15" s="93">
        <f>I15/$I$7</f>
        <v>9.658997044983858E-2</v>
      </c>
      <c r="N15" s="64">
        <f>H15/B15</f>
        <v>2.2802868910666096</v>
      </c>
      <c r="O15" s="67">
        <f>I15/C15</f>
        <v>3.1968352826157802</v>
      </c>
      <c r="P15" s="84">
        <f>O15/N15-1</f>
        <v>0.40194433215394798</v>
      </c>
      <c r="U15" s="5"/>
      <c r="AC15" s="5"/>
    </row>
    <row r="16" spans="1:29">
      <c r="A16" s="32" t="s">
        <v>19</v>
      </c>
      <c r="B16" s="10">
        <f>VLOOKUP(A16,'T20'!A:N,14,0)</f>
        <v>7993</v>
      </c>
      <c r="C16" s="10">
        <f>VLOOKUP(A16,'T22'!A:N,14,FALSE)</f>
        <v>24893</v>
      </c>
      <c r="D16" s="9">
        <f>C16-B16</f>
        <v>16900</v>
      </c>
      <c r="E16" s="75">
        <f>C16/B16-1</f>
        <v>2.1143500562992616</v>
      </c>
      <c r="F16" s="93">
        <f>B16/$B$7</f>
        <v>4.1863071669494899E-2</v>
      </c>
      <c r="G16" s="93">
        <f>C16/$C$7</f>
        <v>6.0117418909226152E-2</v>
      </c>
      <c r="H16" s="10">
        <f>VLOOKUP(A16,'N20'!A:N,14,0)</f>
        <v>23732</v>
      </c>
      <c r="I16" s="10">
        <f>VLOOKUP(A16,'N22'!A:N,14,0)</f>
        <v>50375</v>
      </c>
      <c r="J16" s="9">
        <f>I16-H16</f>
        <v>26643</v>
      </c>
      <c r="K16" s="75">
        <f>I16/H16-1</f>
        <v>1.1226613854710941</v>
      </c>
      <c r="L16" s="93">
        <f>H16/$H$7</f>
        <v>5.7228429015479067E-2</v>
      </c>
      <c r="M16" s="93">
        <f>I16/$I$7</f>
        <v>5.5112528021233231E-2</v>
      </c>
      <c r="N16" s="64">
        <f>H16/B16</f>
        <v>2.9690979607156263</v>
      </c>
      <c r="O16" s="67">
        <f>I16/C16</f>
        <v>2.0236612702366128</v>
      </c>
      <c r="P16" s="84">
        <f>O16/N16-1</f>
        <v>-0.31842556324788274</v>
      </c>
      <c r="U16" s="5"/>
    </row>
    <row r="17" spans="1:21">
      <c r="A17" s="32" t="s">
        <v>20</v>
      </c>
      <c r="B17" s="10">
        <f>VLOOKUP(A17,'T20'!A:N,14,0)</f>
        <v>26679</v>
      </c>
      <c r="C17" s="10">
        <f>VLOOKUP(A17,'T22'!A:N,14,FALSE)</f>
        <v>21749</v>
      </c>
      <c r="D17" s="9">
        <f>C17-B17</f>
        <v>-4930</v>
      </c>
      <c r="E17" s="75">
        <f>C17/B17-1</f>
        <v>-0.18478953484013638</v>
      </c>
      <c r="F17" s="93">
        <f>B17/$B$7</f>
        <v>0.1397303752121174</v>
      </c>
      <c r="G17" s="93">
        <f>C17/$C$7</f>
        <v>5.2524554849024206E-2</v>
      </c>
      <c r="H17" s="10">
        <f>VLOOKUP(A17,'N20'!A:N,14,0)</f>
        <v>51400</v>
      </c>
      <c r="I17" s="10">
        <f>VLOOKUP(A17,'N22'!A:N,14,0)</f>
        <v>35700</v>
      </c>
      <c r="J17" s="9">
        <f>I17-H17</f>
        <v>-15700</v>
      </c>
      <c r="K17" s="75">
        <f>I17/H17-1</f>
        <v>-0.30544747081712065</v>
      </c>
      <c r="L17" s="93">
        <f>H17/$H$7</f>
        <v>0.12394830825027912</v>
      </c>
      <c r="M17" s="93">
        <f>I17/$I$7</f>
        <v>3.9057414399166775E-2</v>
      </c>
      <c r="N17" s="64">
        <f>H17/B17</f>
        <v>1.9266089433636944</v>
      </c>
      <c r="O17" s="67">
        <f>I17/C17</f>
        <v>1.6414547795300933</v>
      </c>
      <c r="P17" s="84">
        <f>O17/N17-1</f>
        <v>-0.14800832562094635</v>
      </c>
      <c r="U17" s="5"/>
    </row>
    <row r="18" spans="1:21">
      <c r="A18" s="32" t="s">
        <v>24</v>
      </c>
      <c r="B18" s="10">
        <f>VLOOKUP(A18,'T20'!A:N,14,0)</f>
        <v>4425</v>
      </c>
      <c r="C18" s="10">
        <f>VLOOKUP(A18,'T22'!A:N,14,FALSE)</f>
        <v>21032</v>
      </c>
      <c r="D18" s="9">
        <f>C18-B18</f>
        <v>16607</v>
      </c>
      <c r="E18" s="75">
        <f>C18/B18-1</f>
        <v>3.7529943502824858</v>
      </c>
      <c r="F18" s="93">
        <f>B18/$B$7</f>
        <v>2.3175790333731381E-2</v>
      </c>
      <c r="G18" s="93">
        <f>C18/$C$7</f>
        <v>5.0792976117737691E-2</v>
      </c>
      <c r="H18" s="10">
        <f>VLOOKUP(A18,'N20'!A:N,14,0)</f>
        <v>10983</v>
      </c>
      <c r="I18" s="10">
        <f>VLOOKUP(A18,'N22'!A:N,14,0)</f>
        <v>34597</v>
      </c>
      <c r="J18" s="9">
        <f>I18-H18</f>
        <v>23614</v>
      </c>
      <c r="K18" s="75">
        <f>I18/H18-1</f>
        <v>2.1500500773923337</v>
      </c>
      <c r="L18" s="93">
        <f>H18/$H$7</f>
        <v>2.6484907967175401E-2</v>
      </c>
      <c r="M18" s="93">
        <f>I18/$I$7</f>
        <v>3.7850682520111284E-2</v>
      </c>
      <c r="N18" s="64">
        <f>H18/B18</f>
        <v>2.4820338983050849</v>
      </c>
      <c r="O18" s="67">
        <f>I18/C18</f>
        <v>1.6449695701787752</v>
      </c>
      <c r="P18" s="84">
        <f>O18/N18-1</f>
        <v>-0.33724935372474918</v>
      </c>
      <c r="U18" s="5"/>
    </row>
    <row r="19" spans="1:21">
      <c r="A19" s="32" t="s">
        <v>21</v>
      </c>
      <c r="B19" s="10">
        <f>VLOOKUP(A19,'T20'!A:N,14,0)</f>
        <v>2390</v>
      </c>
      <c r="C19" s="10">
        <f>VLOOKUP(A19,'T22'!A:N,14,FALSE)</f>
        <v>18182</v>
      </c>
      <c r="D19" s="9">
        <f>C19-B19</f>
        <v>15792</v>
      </c>
      <c r="E19" s="75">
        <f>C19/B19-1</f>
        <v>6.6075313807531382</v>
      </c>
      <c r="F19" s="93">
        <f>B19/$B$7</f>
        <v>1.2517545513585989E-2</v>
      </c>
      <c r="G19" s="93">
        <f>C19/$C$7</f>
        <v>4.3910131788356156E-2</v>
      </c>
      <c r="H19" s="10">
        <f>VLOOKUP(A19,'N20'!A:N,14,0)</f>
        <v>7013</v>
      </c>
      <c r="I19" s="10">
        <f>VLOOKUP(A19,'N22'!A:N,14,0)</f>
        <v>37553</v>
      </c>
      <c r="J19" s="9">
        <f>I19-H19</f>
        <v>30540</v>
      </c>
      <c r="K19" s="75">
        <f>I19/H19-1</f>
        <v>4.3547697133894196</v>
      </c>
      <c r="L19" s="93">
        <f>H19/$H$7</f>
        <v>1.6911468594537109E-2</v>
      </c>
      <c r="M19" s="93">
        <f>I19/$I$7</f>
        <v>4.1084680194171143E-2</v>
      </c>
      <c r="N19" s="64">
        <f>H19/B19</f>
        <v>2.9343096234309622</v>
      </c>
      <c r="O19" s="67">
        <f>I19/C19</f>
        <v>2.0653943460565394</v>
      </c>
      <c r="P19" s="84">
        <f>O19/N19-1</f>
        <v>-0.29612255994936132</v>
      </c>
      <c r="U19" s="5"/>
    </row>
    <row r="20" spans="1:21">
      <c r="A20" s="32" t="s">
        <v>30</v>
      </c>
      <c r="B20" s="10">
        <f>VLOOKUP(A20,'T20'!A:N,14,0)</f>
        <v>10394</v>
      </c>
      <c r="C20" s="10">
        <f>VLOOKUP(A20,'T22'!A:N,14,FALSE)</f>
        <v>11701</v>
      </c>
      <c r="D20" s="9">
        <f>C20-B20</f>
        <v>1307</v>
      </c>
      <c r="E20" s="75">
        <f>C20/B20-1</f>
        <v>0.1257456224745046</v>
      </c>
      <c r="F20" s="93">
        <f>B20/$B$7</f>
        <v>5.4438229317243833E-2</v>
      </c>
      <c r="G20" s="93">
        <f>C20/$C$7</f>
        <v>2.8258302280032749E-2</v>
      </c>
      <c r="H20" s="10">
        <f>VLOOKUP(A20,'N20'!A:N,14,0)</f>
        <v>19994</v>
      </c>
      <c r="I20" s="10">
        <f>VLOOKUP(A20,'N22'!A:N,14,0)</f>
        <v>21656</v>
      </c>
      <c r="J20" s="9">
        <f>I20-H20</f>
        <v>1662</v>
      </c>
      <c r="K20" s="75">
        <f>I20/H20-1</f>
        <v>8.3124937481244388E-2</v>
      </c>
      <c r="L20" s="93">
        <f>H20/$H$7</f>
        <v>4.82144450419471E-2</v>
      </c>
      <c r="M20" s="93">
        <f>I20/$I$7</f>
        <v>2.3692643311718647E-2</v>
      </c>
      <c r="N20" s="64">
        <f>H20/B20</f>
        <v>1.9236097748701173</v>
      </c>
      <c r="O20" s="67">
        <f>I20/C20</f>
        <v>1.8507819844457738</v>
      </c>
      <c r="P20" s="84">
        <f>O20/N20-1</f>
        <v>-3.7859960671732806E-2</v>
      </c>
      <c r="U20" s="5"/>
    </row>
    <row r="21" spans="1:21">
      <c r="A21" s="32" t="s">
        <v>33</v>
      </c>
      <c r="B21" s="10">
        <f>VLOOKUP(A21,'T20'!A:N,14,0)</f>
        <v>239</v>
      </c>
      <c r="C21" s="10">
        <f>VLOOKUP(A21,'T22'!A:N,14,FALSE)</f>
        <v>10904</v>
      </c>
      <c r="D21" s="9">
        <f>C21-B21</f>
        <v>10665</v>
      </c>
      <c r="E21" s="75">
        <f>C21/B21-1</f>
        <v>44.623430962343093</v>
      </c>
      <c r="F21" s="93">
        <f>B21/$B$7</f>
        <v>1.2517545513585989E-3</v>
      </c>
      <c r="G21" s="93">
        <f>C21/$C$7</f>
        <v>2.6333520900903948E-2</v>
      </c>
      <c r="H21" s="10">
        <f>VLOOKUP(A21,'N20'!A:N,14,0)</f>
        <v>486</v>
      </c>
      <c r="I21" s="10">
        <f>VLOOKUP(A21,'N22'!A:N,14,0)</f>
        <v>61810</v>
      </c>
      <c r="J21" s="9">
        <f>I21-H21</f>
        <v>61324</v>
      </c>
      <c r="K21" s="75">
        <f>I21/H21-1</f>
        <v>126.18106995884774</v>
      </c>
      <c r="L21" s="93">
        <f>H21/$H$7</f>
        <v>1.1719626033003046E-3</v>
      </c>
      <c r="M21" s="93">
        <f>I21/$I$7</f>
        <v>6.762293512640051E-2</v>
      </c>
      <c r="N21" s="64">
        <f>H21/B21</f>
        <v>2.0334728033472804</v>
      </c>
      <c r="O21" s="67">
        <f>I21/C21</f>
        <v>5.6685619955979458</v>
      </c>
      <c r="P21" s="84">
        <f>O21/N21-1</f>
        <v>1.7876261665594835</v>
      </c>
      <c r="U21" s="5"/>
    </row>
    <row r="22" spans="1:21">
      <c r="A22" s="32" t="s">
        <v>28</v>
      </c>
      <c r="B22" s="10">
        <f>VLOOKUP(A22,'T20'!A:N,14,0)</f>
        <v>2523</v>
      </c>
      <c r="C22" s="10">
        <f>VLOOKUP(A22,'T22'!A:N,14,FALSE)</f>
        <v>8902</v>
      </c>
      <c r="D22" s="9">
        <f>C22-B22</f>
        <v>6379</v>
      </c>
      <c r="E22" s="75">
        <f>C22/B22-1</f>
        <v>2.528339278636544</v>
      </c>
      <c r="F22" s="93">
        <f>B22/$B$7</f>
        <v>1.3214128590283451E-2</v>
      </c>
      <c r="G22" s="93">
        <f>C22/$C$7</f>
        <v>2.1498624638650671E-2</v>
      </c>
      <c r="H22" s="10">
        <f>VLOOKUP(A22,'N20'!A:N,14,0)</f>
        <v>5741</v>
      </c>
      <c r="I22" s="10">
        <f>VLOOKUP(A22,'N22'!A:N,14,0)</f>
        <v>18141</v>
      </c>
      <c r="J22" s="9">
        <f>I22-H22</f>
        <v>12400</v>
      </c>
      <c r="K22" s="75">
        <f>I22/H22-1</f>
        <v>2.1599024560181155</v>
      </c>
      <c r="L22" s="93">
        <f>H22/$H$7</f>
        <v>1.3844109682195573E-2</v>
      </c>
      <c r="M22" s="93">
        <f>I22/$I$7</f>
        <v>1.9847074358971553E-2</v>
      </c>
      <c r="N22" s="64">
        <f>H22/B22</f>
        <v>2.2754657154181528</v>
      </c>
      <c r="O22" s="67">
        <f>I22/C22</f>
        <v>2.0378566614243989</v>
      </c>
      <c r="P22" s="84">
        <f>O22/N22-1</f>
        <v>-0.10442216394813464</v>
      </c>
      <c r="U22" s="5"/>
    </row>
    <row r="23" spans="1:21">
      <c r="A23" s="32" t="s">
        <v>22</v>
      </c>
      <c r="B23" s="10">
        <f>VLOOKUP(A23,'T20'!A:N,14,0)</f>
        <v>3165</v>
      </c>
      <c r="C23" s="10">
        <f>VLOOKUP(A23,'T22'!A:N,14,FALSE)</f>
        <v>8411</v>
      </c>
      <c r="D23" s="9">
        <f>C23-B23</f>
        <v>5246</v>
      </c>
      <c r="E23" s="75">
        <f>C23/B23-1</f>
        <v>1.6575039494470776</v>
      </c>
      <c r="F23" s="93">
        <f>B23/$B$7</f>
        <v>1.6576582238702783E-2</v>
      </c>
      <c r="G23" s="93">
        <f>C23/$C$7</f>
        <v>2.0312843387518625E-2</v>
      </c>
      <c r="H23" s="10">
        <f>VLOOKUP(A23,'N20'!A:N,14,0)</f>
        <v>6477</v>
      </c>
      <c r="I23" s="10">
        <f>VLOOKUP(A23,'N22'!A:N,14,0)</f>
        <v>15684</v>
      </c>
      <c r="J23" s="9">
        <f>I23-H23</f>
        <v>9207</v>
      </c>
      <c r="K23" s="75">
        <f>I23/H23-1</f>
        <v>1.4214914312181564</v>
      </c>
      <c r="L23" s="93">
        <f>H23/$H$7</f>
        <v>1.5618933706946652E-2</v>
      </c>
      <c r="M23" s="93">
        <f>I23/$I$7</f>
        <v>1.7159005250323017E-2</v>
      </c>
      <c r="N23" s="64">
        <f>H23/B23</f>
        <v>2.0464454976303319</v>
      </c>
      <c r="O23" s="67">
        <f>I23/C23</f>
        <v>1.864700986802996</v>
      </c>
      <c r="P23" s="84">
        <f>O23/N23-1</f>
        <v>-8.8809846652542546E-2</v>
      </c>
      <c r="U23" s="5"/>
    </row>
    <row r="24" spans="1:21">
      <c r="A24" s="32" t="s">
        <v>25</v>
      </c>
      <c r="B24" s="10">
        <f>VLOOKUP(A24,'T20'!A:N,14,0)</f>
        <v>1985</v>
      </c>
      <c r="C24" s="10">
        <f>VLOOKUP(A24,'T22'!A:N,14,FALSE)</f>
        <v>7771</v>
      </c>
      <c r="D24" s="9">
        <f>C24-B24</f>
        <v>5786</v>
      </c>
      <c r="E24" s="75">
        <f>C24/B24-1</f>
        <v>2.9148614609571788</v>
      </c>
      <c r="F24" s="93">
        <f>B24/$B$7</f>
        <v>1.0396371483041083E-2</v>
      </c>
      <c r="G24" s="93">
        <f>C24/$C$7</f>
        <v>1.8767222204780318E-2</v>
      </c>
      <c r="H24" s="10">
        <f>VLOOKUP(A24,'N20'!A:N,14,0)</f>
        <v>12266</v>
      </c>
      <c r="I24" s="10">
        <f>VLOOKUP(A24,'N22'!A:N,14,0)</f>
        <v>19032</v>
      </c>
      <c r="J24" s="9">
        <f>I24-H24</f>
        <v>6766</v>
      </c>
      <c r="K24" s="75">
        <f>I24/H24-1</f>
        <v>0.5516060655470405</v>
      </c>
      <c r="L24" s="93">
        <f>H24/$H$7</f>
        <v>2.9578792782060773E-2</v>
      </c>
      <c r="M24" s="93">
        <f>I24/$I$7</f>
        <v>2.0821868651118826E-2</v>
      </c>
      <c r="N24" s="64">
        <f>H24/B24</f>
        <v>6.1793450881612086</v>
      </c>
      <c r="O24" s="67">
        <f>I24/C24</f>
        <v>2.4491056492085961</v>
      </c>
      <c r="P24" s="84">
        <f>O24/N24-1</f>
        <v>-0.60366258652543103</v>
      </c>
      <c r="U24" s="5"/>
    </row>
    <row r="25" spans="1:21">
      <c r="A25" s="32" t="s">
        <v>23</v>
      </c>
      <c r="B25" s="10">
        <f>VLOOKUP(A25,'T20'!A:N,14,0)</f>
        <v>3685</v>
      </c>
      <c r="C25" s="10">
        <f>VLOOKUP(A25,'T22'!A:N,14,FALSE)</f>
        <v>7761</v>
      </c>
      <c r="D25" s="9">
        <f>C25-B25</f>
        <v>4076</v>
      </c>
      <c r="E25" s="75">
        <f>C25/B25-1</f>
        <v>1.1061058344640435</v>
      </c>
      <c r="F25" s="93">
        <f>B25/$B$7</f>
        <v>1.9300064944587601E-2</v>
      </c>
      <c r="G25" s="93">
        <f>C25/$C$7</f>
        <v>1.8743071873800029E-2</v>
      </c>
      <c r="H25" s="10">
        <f>VLOOKUP(A25,'N20'!A:N,14,0)</f>
        <v>10727</v>
      </c>
      <c r="I25" s="10">
        <f>VLOOKUP(A25,'N22'!A:N,14,0)</f>
        <v>16851</v>
      </c>
      <c r="J25" s="9">
        <f>I25-H25</f>
        <v>6124</v>
      </c>
      <c r="K25" s="75">
        <f>I25/H25-1</f>
        <v>0.57089587023398902</v>
      </c>
      <c r="L25" s="93">
        <f>H25/$H$7</f>
        <v>2.5867577871609808E-2</v>
      </c>
      <c r="M25" s="93">
        <f>I25/$I$7</f>
        <v>1.8435756023539477E-2</v>
      </c>
      <c r="N25" s="64">
        <f>H25/B25</f>
        <v>2.9109905020352782</v>
      </c>
      <c r="O25" s="67">
        <f>I25/C25</f>
        <v>2.1712408194820254</v>
      </c>
      <c r="P25" s="84">
        <f>O25/N25-1</f>
        <v>-0.25412301484186972</v>
      </c>
      <c r="U25" s="5"/>
    </row>
    <row r="26" spans="1:21">
      <c r="A26" s="32" t="s">
        <v>29</v>
      </c>
      <c r="B26" s="10">
        <f>VLOOKUP(A26,'T20'!A:N,14,0)</f>
        <v>3324</v>
      </c>
      <c r="C26" s="10">
        <f>VLOOKUP(A26,'T22'!A:N,14,FALSE)</f>
        <v>7286</v>
      </c>
      <c r="D26" s="9">
        <f>C26-B26</f>
        <v>3962</v>
      </c>
      <c r="E26" s="75">
        <f>C26/B26-1</f>
        <v>1.1919374247894106</v>
      </c>
      <c r="F26" s="93">
        <f>B26/$B$7</f>
        <v>1.7409339450694488E-2</v>
      </c>
      <c r="G26" s="93">
        <f>C26/$C$7</f>
        <v>1.7595931152236441E-2</v>
      </c>
      <c r="H26" s="10">
        <f>VLOOKUP(A26,'N20'!A:N,14,0)</f>
        <v>6594</v>
      </c>
      <c r="I26" s="10">
        <f>VLOOKUP(A26,'N22'!A:N,14,0)</f>
        <v>13475</v>
      </c>
      <c r="J26" s="9">
        <f>I26-H26</f>
        <v>6881</v>
      </c>
      <c r="K26" s="75">
        <f>I26/H26-1</f>
        <v>1.043524416135881</v>
      </c>
      <c r="L26" s="93">
        <f>H26/$H$7</f>
        <v>1.5901072852185612E-2</v>
      </c>
      <c r="M26" s="93">
        <f>I26/$I$7</f>
        <v>1.4742259356548243E-2</v>
      </c>
      <c r="N26" s="64">
        <f>H26/B26</f>
        <v>1.9837545126353791</v>
      </c>
      <c r="O26" s="67">
        <f>I26/C26</f>
        <v>1.8494372769695306</v>
      </c>
      <c r="P26" s="84">
        <f>O26/N26-1</f>
        <v>-6.7708597414813498E-2</v>
      </c>
      <c r="U26" s="5"/>
    </row>
    <row r="27" spans="1:21">
      <c r="A27" s="32" t="s">
        <v>26</v>
      </c>
      <c r="B27" s="10">
        <f>VLOOKUP(A27,'T20'!A:N,14,0)</f>
        <v>1363</v>
      </c>
      <c r="C27" s="10">
        <f>VLOOKUP(A27,'T22'!A:N,14,FALSE)</f>
        <v>6992</v>
      </c>
      <c r="D27" s="9">
        <f>C27-B27</f>
        <v>5629</v>
      </c>
      <c r="E27" s="75">
        <f>C27/B27-1</f>
        <v>4.1298606016140864</v>
      </c>
      <c r="F27" s="93">
        <f>B27/$B$7</f>
        <v>7.1386671694634741E-3</v>
      </c>
      <c r="G27" s="93">
        <f>C27/$C$7</f>
        <v>1.6885911421416031E-2</v>
      </c>
      <c r="H27" s="10">
        <f>VLOOKUP(A27,'N20'!A:N,14,0)</f>
        <v>2578</v>
      </c>
      <c r="I27" s="10">
        <f>VLOOKUP(A27,'N22'!A:N,14,0)</f>
        <v>13241</v>
      </c>
      <c r="J27" s="9">
        <f>I27-H27</f>
        <v>10663</v>
      </c>
      <c r="K27" s="75">
        <f>I27/H27-1</f>
        <v>4.136152055857254</v>
      </c>
      <c r="L27" s="93">
        <f>H27/$H$7</f>
        <v>6.216706978000381E-3</v>
      </c>
      <c r="M27" s="93">
        <f>I27/$I$7</f>
        <v>1.4486252774772192E-2</v>
      </c>
      <c r="N27" s="64">
        <f>H27/B27</f>
        <v>1.8914159941305944</v>
      </c>
      <c r="O27" s="67">
        <f>I27/C27</f>
        <v>1.8937356979405033</v>
      </c>
      <c r="P27" s="84">
        <f>O27/N27-1</f>
        <v>1.226437662104729E-3</v>
      </c>
      <c r="U27" s="5"/>
    </row>
    <row r="28" spans="1:21">
      <c r="A28" s="32" t="s">
        <v>27</v>
      </c>
      <c r="B28" s="10">
        <f>VLOOKUP(A28,'T20'!A:N,14,0)</f>
        <v>1610</v>
      </c>
      <c r="C28" s="10">
        <f>VLOOKUP(A28,'T22'!A:N,14,FALSE)</f>
        <v>6307</v>
      </c>
      <c r="D28" s="9">
        <f>C28-B28</f>
        <v>4697</v>
      </c>
      <c r="E28" s="75">
        <f>C28/B28-1</f>
        <v>2.9173913043478259</v>
      </c>
      <c r="F28" s="93">
        <f>B28/$B$7</f>
        <v>8.4323214547587615E-3</v>
      </c>
      <c r="G28" s="93">
        <f>C28/$C$7</f>
        <v>1.5231613749266433E-2</v>
      </c>
      <c r="H28" s="10">
        <f>VLOOKUP(A28,'N20'!A:N,14,0)</f>
        <v>4049</v>
      </c>
      <c r="I28" s="10">
        <f>VLOOKUP(A28,'N22'!A:N,14,0)</f>
        <v>12339</v>
      </c>
      <c r="J28" s="9">
        <f>I28-H28</f>
        <v>8290</v>
      </c>
      <c r="K28" s="75">
        <f>I28/H28-1</f>
        <v>2.0474191158310693</v>
      </c>
      <c r="L28" s="93">
        <f>H28/$H$7</f>
        <v>9.7639435818167343E-3</v>
      </c>
      <c r="M28" s="93">
        <f>I28/$I$7</f>
        <v>1.3499423985191003E-2</v>
      </c>
      <c r="N28" s="64">
        <f>H28/B28</f>
        <v>2.5149068322981365</v>
      </c>
      <c r="O28" s="67">
        <f>I28/C28</f>
        <v>1.956397653400983</v>
      </c>
      <c r="P28" s="84">
        <f>O28/N28-1</f>
        <v>-0.22207947098651937</v>
      </c>
      <c r="U28" s="5"/>
    </row>
    <row r="29" spans="1:21">
      <c r="A29" s="32" t="s">
        <v>31</v>
      </c>
      <c r="B29" s="10">
        <f>VLOOKUP(A29,'T20'!A:N,14,0)</f>
        <v>1649</v>
      </c>
      <c r="C29" s="10">
        <f>VLOOKUP(A29,'T22'!A:N,14,FALSE)</f>
        <v>4715</v>
      </c>
      <c r="D29" s="9">
        <f>C29-B29</f>
        <v>3066</v>
      </c>
      <c r="E29" s="75">
        <f>C29/B29-1</f>
        <v>1.8593086719223773</v>
      </c>
      <c r="F29" s="93">
        <f>B29/$B$7</f>
        <v>8.6365826577001238E-3</v>
      </c>
      <c r="G29" s="93">
        <f>C29/$C$7</f>
        <v>1.1386881057204888E-2</v>
      </c>
      <c r="H29" s="10">
        <f>VLOOKUP(A29,'N20'!A:N,14,0)</f>
        <v>4231</v>
      </c>
      <c r="I29" s="10">
        <f>VLOOKUP(A29,'N22'!A:N,14,0)</f>
        <v>10464</v>
      </c>
      <c r="J29" s="9">
        <f>I29-H29</f>
        <v>6233</v>
      </c>
      <c r="K29" s="75">
        <f>I29/H29-1</f>
        <v>1.4731741904987001</v>
      </c>
      <c r="L29" s="93">
        <f>H29/$H$7</f>
        <v>1.0202826696632899E-2</v>
      </c>
      <c r="M29" s="93">
        <f>I29/$I$7</f>
        <v>1.1448089195318799E-2</v>
      </c>
      <c r="N29" s="64">
        <f>H29/B29</f>
        <v>2.5657974530018195</v>
      </c>
      <c r="O29" s="67">
        <f>I29/C29</f>
        <v>2.2193001060445385</v>
      </c>
      <c r="P29" s="84">
        <f>O29/N29-1</f>
        <v>-0.1350446998658843</v>
      </c>
      <c r="U29" s="5"/>
    </row>
    <row r="30" spans="1:21">
      <c r="A30" s="32" t="s">
        <v>32</v>
      </c>
      <c r="B30" s="10">
        <f>VLOOKUP(A30,'T20'!A:N,14,0)</f>
        <v>1231</v>
      </c>
      <c r="C30" s="10">
        <f>VLOOKUP(A30,'T22'!A:N,14,FALSE)</f>
        <v>4615</v>
      </c>
      <c r="D30" s="9">
        <f>C30-B30</f>
        <v>3384</v>
      </c>
      <c r="E30" s="75">
        <f>C30/B30-1</f>
        <v>2.7489845653939886</v>
      </c>
      <c r="F30" s="93">
        <f>B30/$B$7</f>
        <v>6.4473215595080968E-3</v>
      </c>
      <c r="G30" s="93">
        <f>C30/$C$7</f>
        <v>1.1145377747402029E-2</v>
      </c>
      <c r="H30" s="10">
        <f>VLOOKUP(A30,'N20'!A:N,14,0)</f>
        <v>2260</v>
      </c>
      <c r="I30" s="10">
        <f>VLOOKUP(A30,'N22'!A:N,14,0)</f>
        <v>8449</v>
      </c>
      <c r="J30" s="9">
        <f>I30-H30</f>
        <v>6189</v>
      </c>
      <c r="K30" s="75">
        <f>I30/H30-1</f>
        <v>2.738495575221239</v>
      </c>
      <c r="L30" s="93">
        <f>H30/$H$7</f>
        <v>5.4498672499149964E-3</v>
      </c>
      <c r="M30" s="93">
        <f>I30/$I$7</f>
        <v>9.2435880744694693E-3</v>
      </c>
      <c r="N30" s="64">
        <f>H30/B30</f>
        <v>1.8359057676685622</v>
      </c>
      <c r="O30" s="67">
        <f>I30/C30</f>
        <v>1.8307692307692307</v>
      </c>
      <c r="P30" s="84">
        <f>O30/N30-1</f>
        <v>-2.7978216473791839E-3</v>
      </c>
      <c r="U30" s="5"/>
    </row>
    <row r="31" spans="1:21">
      <c r="A31" s="32" t="s">
        <v>34</v>
      </c>
      <c r="B31" s="10">
        <f>VLOOKUP(A31,'T20'!A:N,14,0)</f>
        <v>615</v>
      </c>
      <c r="C31" s="10">
        <f>VLOOKUP(A31,'T22'!A:N,14,FALSE)</f>
        <v>3625</v>
      </c>
      <c r="D31" s="9">
        <f>C31-B31</f>
        <v>3010</v>
      </c>
      <c r="E31" s="75">
        <f>C31/B31-1</f>
        <v>4.8943089430894311</v>
      </c>
      <c r="F31" s="93">
        <f>B31/$B$7</f>
        <v>3.2210420463830054E-3</v>
      </c>
      <c r="G31" s="93">
        <f>C31/$C$7</f>
        <v>8.754494980353706E-3</v>
      </c>
      <c r="H31" s="10">
        <f>VLOOKUP(A31,'N20'!A:N,14,0)</f>
        <v>1178</v>
      </c>
      <c r="I31" s="10">
        <f>VLOOKUP(A31,'N22'!A:N,14,0)</f>
        <v>5722</v>
      </c>
      <c r="J31" s="9">
        <f>I31-H31</f>
        <v>4544</v>
      </c>
      <c r="K31" s="75">
        <f>I31/H31-1</f>
        <v>3.8573853989813243</v>
      </c>
      <c r="L31" s="93">
        <f>H31/$H$7</f>
        <v>2.8406830178760467E-3</v>
      </c>
      <c r="M31" s="93">
        <f>I31/$I$7</f>
        <v>6.2601267560793358E-3</v>
      </c>
      <c r="N31" s="64">
        <f>H31/B31</f>
        <v>1.9154471544715448</v>
      </c>
      <c r="O31" s="67">
        <f>I31/C31</f>
        <v>1.5784827586206898</v>
      </c>
      <c r="P31" s="84">
        <f>O31/N31-1</f>
        <v>-0.17591944265558224</v>
      </c>
      <c r="U31" s="5"/>
    </row>
    <row r="32" spans="1:21">
      <c r="A32" s="32" t="s">
        <v>36</v>
      </c>
      <c r="B32" s="10">
        <f>VLOOKUP(A32,'T20'!A:N,14,0)</f>
        <v>857</v>
      </c>
      <c r="C32" s="10">
        <f>VLOOKUP(A32,'T22'!A:N,14,FALSE)</f>
        <v>3447</v>
      </c>
      <c r="D32" s="9">
        <f>C32-B32</f>
        <v>2590</v>
      </c>
      <c r="E32" s="75">
        <f>C32/B32-1</f>
        <v>3.0221703617269542</v>
      </c>
      <c r="F32" s="93">
        <f>B32/$B$7</f>
        <v>4.4885089979678633E-3</v>
      </c>
      <c r="G32" s="93">
        <f>C32/$C$7</f>
        <v>8.324619088904613E-3</v>
      </c>
      <c r="H32" s="10">
        <f>VLOOKUP(A32,'N20'!A:N,14,0)</f>
        <v>1907</v>
      </c>
      <c r="I32" s="10">
        <f>VLOOKUP(A32,'N22'!A:N,14,0)</f>
        <v>13758</v>
      </c>
      <c r="J32" s="9">
        <f>I32-H32</f>
        <v>11851</v>
      </c>
      <c r="K32" s="75">
        <f>I32/H32-1</f>
        <v>6.2144729942317776</v>
      </c>
      <c r="L32" s="93">
        <f>H32/$H$7</f>
        <v>4.5986269228265033E-3</v>
      </c>
      <c r="M32" s="93">
        <f>I32/$I$7</f>
        <v>1.5051874154166289E-2</v>
      </c>
      <c r="N32" s="64">
        <f>H32/B32</f>
        <v>2.2252042007001167</v>
      </c>
      <c r="O32" s="67">
        <f>I32/C32</f>
        <v>3.991296779808529</v>
      </c>
      <c r="P32" s="84">
        <f>O32/N32-1</f>
        <v>0.79367663361085961</v>
      </c>
      <c r="U32" s="5"/>
    </row>
    <row r="33" spans="1:21">
      <c r="A33" s="32" t="s">
        <v>35</v>
      </c>
      <c r="B33" s="10">
        <f>VLOOKUP(A33,'T20'!A:N,14,0)</f>
        <v>1025</v>
      </c>
      <c r="C33" s="10">
        <f>VLOOKUP(A33,'T22'!A:N,14,FALSE)</f>
        <v>3065</v>
      </c>
      <c r="D33" s="9">
        <f>C33-B33</f>
        <v>2040</v>
      </c>
      <c r="E33" s="75">
        <f>C33/B33-1</f>
        <v>1.9902439024390244</v>
      </c>
      <c r="F33" s="93">
        <f>B33/$B$7</f>
        <v>5.3684034106383427E-3</v>
      </c>
      <c r="G33" s="93">
        <f>C33/$C$7</f>
        <v>7.4020764454576851E-3</v>
      </c>
      <c r="H33" s="10">
        <f>VLOOKUP(A33,'N20'!A:N,14,0)</f>
        <v>1922</v>
      </c>
      <c r="I33" s="10">
        <f>VLOOKUP(A33,'N22'!A:N,14,0)</f>
        <v>6314</v>
      </c>
      <c r="J33" s="9">
        <f>I33-H33</f>
        <v>4392</v>
      </c>
      <c r="K33" s="75">
        <f>I33/H33-1</f>
        <v>2.2851196670135274</v>
      </c>
      <c r="L33" s="93">
        <f>H33/$H$7</f>
        <v>4.6347986081135498E-3</v>
      </c>
      <c r="M33" s="93">
        <f>I33/$I$7</f>
        <v>6.9078015270683194E-3</v>
      </c>
      <c r="N33" s="64">
        <f>H33/B33</f>
        <v>1.8751219512195121</v>
      </c>
      <c r="O33" s="67">
        <f>I33/C33</f>
        <v>2.060032626427406</v>
      </c>
      <c r="P33" s="84">
        <f>O33/N33-1</f>
        <v>9.8612612949058986E-2</v>
      </c>
    </row>
    <row r="34" spans="1:21">
      <c r="A34" s="32" t="s">
        <v>37</v>
      </c>
      <c r="B34" s="10">
        <f>VLOOKUP(A34,'T20'!A:N,14,0)</f>
        <v>316</v>
      </c>
      <c r="C34" s="10">
        <f>VLOOKUP(A34,'T22'!A:N,14,FALSE)</f>
        <v>3013</v>
      </c>
      <c r="D34" s="9">
        <f>C34-B34</f>
        <v>2697</v>
      </c>
      <c r="E34" s="75">
        <f>C34/B34-1</f>
        <v>8.5348101265822791</v>
      </c>
      <c r="F34" s="93">
        <f>B34/$B$7</f>
        <v>1.6550394904992353E-3</v>
      </c>
      <c r="G34" s="93">
        <f>C34/$C$7</f>
        <v>7.2764947243601974E-3</v>
      </c>
      <c r="H34" s="10">
        <f>VLOOKUP(A34,'N20'!A:N,14,0)</f>
        <v>855</v>
      </c>
      <c r="I34" s="10">
        <f>VLOOKUP(A34,'N22'!A:N,14,0)</f>
        <v>5555</v>
      </c>
      <c r="J34" s="9">
        <f>I34-H34</f>
        <v>4700</v>
      </c>
      <c r="K34" s="75">
        <f>I34/H34-1</f>
        <v>5.4970760233918128</v>
      </c>
      <c r="L34" s="93">
        <f>H34/$H$7</f>
        <v>2.061786061361647E-3</v>
      </c>
      <c r="M34" s="93">
        <f>I34/$I$7</f>
        <v>6.0774212041280517E-3</v>
      </c>
      <c r="N34" s="64">
        <f>H34/B34</f>
        <v>2.7056962025316458</v>
      </c>
      <c r="O34" s="67">
        <f>I34/C34</f>
        <v>1.8436773979422503</v>
      </c>
      <c r="P34" s="84">
        <f>O34/N34-1</f>
        <v>-0.31859408450321514</v>
      </c>
      <c r="U34" s="5"/>
    </row>
    <row r="35" spans="1:21">
      <c r="A35" s="32" t="s">
        <v>39</v>
      </c>
      <c r="B35" s="10">
        <f>VLOOKUP(A35,'T20'!A:N,14,0)</f>
        <v>234</v>
      </c>
      <c r="C35" s="10">
        <f>VLOOKUP(A35,'T22'!A:N,14,FALSE)</f>
        <v>1913</v>
      </c>
      <c r="D35" s="9">
        <f>C35-B35</f>
        <v>1679</v>
      </c>
      <c r="E35" s="75">
        <f>C35/B35-1</f>
        <v>7.1752136752136746</v>
      </c>
      <c r="F35" s="93">
        <f>B35/$B$7</f>
        <v>1.225567217648168E-3</v>
      </c>
      <c r="G35" s="93">
        <f>C35/$C$7</f>
        <v>4.6199583165287281E-3</v>
      </c>
      <c r="H35" s="10">
        <f>VLOOKUP(A35,'N20'!A:N,14,0)</f>
        <v>1150</v>
      </c>
      <c r="I35" s="10">
        <f>VLOOKUP(A35,'N22'!A:N,14,0)</f>
        <v>5327</v>
      </c>
      <c r="J35" s="9">
        <f>I35-H35</f>
        <v>4177</v>
      </c>
      <c r="K35" s="75">
        <f>I35/H35-1</f>
        <v>3.632173913043478</v>
      </c>
      <c r="L35" s="93">
        <f>H35/$H$7</f>
        <v>2.7731625386735602E-3</v>
      </c>
      <c r="M35" s="93">
        <f>I35/$I$7</f>
        <v>5.8279788936795914E-3</v>
      </c>
      <c r="N35" s="64">
        <f>H35/B35</f>
        <v>4.9145299145299148</v>
      </c>
      <c r="O35" s="67">
        <f>I35/C35</f>
        <v>2.7846314688970204</v>
      </c>
      <c r="P35" s="84">
        <f>O35/N35-1</f>
        <v>-0.43338803154617156</v>
      </c>
      <c r="U35" s="5"/>
    </row>
    <row r="36" spans="1:21">
      <c r="A36" s="32" t="s">
        <v>41</v>
      </c>
      <c r="B36" s="10">
        <f>VLOOKUP(A36,'T20'!A:N,14,0)</f>
        <v>500</v>
      </c>
      <c r="C36" s="10">
        <f>VLOOKUP(A36,'T22'!A:N,14,FALSE)</f>
        <v>1661</v>
      </c>
      <c r="D36" s="9">
        <f>C36-B36</f>
        <v>1161</v>
      </c>
      <c r="E36" s="75">
        <f>C36/B36-1</f>
        <v>2.3220000000000001</v>
      </c>
      <c r="F36" s="93">
        <f>B36/$B$7</f>
        <v>2.6187333710430941E-3</v>
      </c>
      <c r="G36" s="93">
        <f>C36/$C$7</f>
        <v>4.0113699758255184E-3</v>
      </c>
      <c r="H36" s="10">
        <f>VLOOKUP(A36,'N20'!A:N,14,0)</f>
        <v>2729</v>
      </c>
      <c r="I36" s="10">
        <f>VLOOKUP(A36,'N22'!A:N,14,0)</f>
        <v>3974</v>
      </c>
      <c r="J36" s="9">
        <f>I36-H36</f>
        <v>1245</v>
      </c>
      <c r="K36" s="75">
        <f>I36/H36-1</f>
        <v>0.45621106632466102</v>
      </c>
      <c r="L36" s="93">
        <f>H36/$H$7</f>
        <v>6.5808352765566484E-3</v>
      </c>
      <c r="M36" s="93">
        <f>I36/$I$7</f>
        <v>4.3477357093078088E-3</v>
      </c>
      <c r="N36" s="64">
        <f>H36/B36</f>
        <v>5.4580000000000002</v>
      </c>
      <c r="O36" s="67">
        <f>I36/C36</f>
        <v>2.3925346177001807</v>
      </c>
      <c r="P36" s="84">
        <f>O36/N36-1</f>
        <v>-0.56164627744591777</v>
      </c>
    </row>
    <row r="37" spans="1:21">
      <c r="A37" s="32" t="s">
        <v>40</v>
      </c>
      <c r="B37" s="10">
        <f>VLOOKUP(A37,'T20'!A:N,14,0)</f>
        <v>138</v>
      </c>
      <c r="C37" s="10">
        <f>VLOOKUP(A37,'T22'!A:N,14,FALSE)</f>
        <v>1555</v>
      </c>
      <c r="D37" s="9">
        <f>C37-B37</f>
        <v>1417</v>
      </c>
      <c r="E37" s="75">
        <f>C37/B37-1</f>
        <v>10.268115942028986</v>
      </c>
      <c r="F37" s="93">
        <f>B37/$B$7</f>
        <v>7.2277041040789394E-4</v>
      </c>
      <c r="G37" s="93">
        <f>C37/$C$7</f>
        <v>3.755376467434486E-3</v>
      </c>
      <c r="H37" s="10">
        <f>VLOOKUP(A37,'N20'!A:N,14,0)</f>
        <v>490</v>
      </c>
      <c r="I37" s="10">
        <f>VLOOKUP(A37,'N22'!A:N,14,0)</f>
        <v>2937</v>
      </c>
      <c r="J37" s="9">
        <f>I37-H37</f>
        <v>2447</v>
      </c>
      <c r="K37" s="75">
        <f>I37/H37-1</f>
        <v>4.9938775510204083</v>
      </c>
      <c r="L37" s="93">
        <f>H37/$H$7</f>
        <v>1.181608386043517E-3</v>
      </c>
      <c r="M37" s="93">
        <f>I37/$I$7</f>
        <v>3.213210814855821E-3</v>
      </c>
      <c r="N37" s="64">
        <f>H37/B37</f>
        <v>3.5507246376811592</v>
      </c>
      <c r="O37" s="67">
        <f>I37/C37</f>
        <v>1.8887459807073954</v>
      </c>
      <c r="P37" s="84">
        <f>O37/N37-1</f>
        <v>-0.46806745849465192</v>
      </c>
    </row>
    <row r="38" spans="1:21">
      <c r="A38" s="32" t="s">
        <v>38</v>
      </c>
      <c r="B38" s="10">
        <f>VLOOKUP(A38,'T20'!A:N,14,0)</f>
        <v>107</v>
      </c>
      <c r="C38" s="10">
        <f>VLOOKUP(A38,'T22'!A:N,14,FALSE)</f>
        <v>1408</v>
      </c>
      <c r="D38" s="9">
        <f>C38-B38</f>
        <v>1301</v>
      </c>
      <c r="E38" s="75">
        <f>C38/B38-1</f>
        <v>12.158878504672897</v>
      </c>
      <c r="F38" s="93">
        <f>B38/$B$7</f>
        <v>5.6040894140322206E-4</v>
      </c>
      <c r="G38" s="93">
        <f>C38/$C$7</f>
        <v>3.4003666020242808E-3</v>
      </c>
      <c r="H38" s="10">
        <f>VLOOKUP(A38,'N20'!A:N,14,0)</f>
        <v>302</v>
      </c>
      <c r="I38" s="10">
        <f>VLOOKUP(A38,'N22'!A:N,14,0)</f>
        <v>4064</v>
      </c>
      <c r="J38" s="9">
        <f>I38-H38</f>
        <v>3762</v>
      </c>
      <c r="K38" s="75">
        <f>I38/H38-1</f>
        <v>12.456953642384105</v>
      </c>
      <c r="L38" s="93">
        <f>H38/$H$7</f>
        <v>7.2825659711253491E-4</v>
      </c>
      <c r="M38" s="93">
        <f>I38/$I$7</f>
        <v>4.4461997792216747E-3</v>
      </c>
      <c r="N38" s="64">
        <f>H38/B38</f>
        <v>2.8224299065420562</v>
      </c>
      <c r="O38" s="67">
        <f>I38/C38</f>
        <v>2.8863636363636362</v>
      </c>
      <c r="P38" s="84">
        <f>O38/N38-1</f>
        <v>2.2652016857314772E-2</v>
      </c>
    </row>
    <row r="39" spans="1:21">
      <c r="A39" s="32" t="s">
        <v>43</v>
      </c>
      <c r="B39" s="10">
        <f>VLOOKUP(A39,'T20'!A:N,14,0)</f>
        <v>374</v>
      </c>
      <c r="C39" s="10">
        <f>VLOOKUP(A39,'T22'!A:N,14,FALSE)</f>
        <v>1347</v>
      </c>
      <c r="D39" s="9">
        <f>C39-B39</f>
        <v>973</v>
      </c>
      <c r="E39" s="75">
        <f>C39/B39-1</f>
        <v>2.6016042780748663</v>
      </c>
      <c r="F39" s="93">
        <f>B39/$B$7</f>
        <v>1.9588125615402343E-3</v>
      </c>
      <c r="G39" s="93">
        <f>C39/$C$7</f>
        <v>3.2530495830445354E-3</v>
      </c>
      <c r="H39" s="10">
        <f>VLOOKUP(A39,'N20'!A:N,14,0)</f>
        <v>759</v>
      </c>
      <c r="I39" s="10">
        <f>VLOOKUP(A39,'N22'!A:N,14,0)</f>
        <v>6719</v>
      </c>
      <c r="J39" s="9">
        <f>I39-H39</f>
        <v>5960</v>
      </c>
      <c r="K39" s="75">
        <f>I39/H39-1</f>
        <v>7.8524374176548086</v>
      </c>
      <c r="L39" s="93">
        <f>H39/$H$7</f>
        <v>1.8302872755245497E-3</v>
      </c>
      <c r="M39" s="93">
        <f>I39/$I$7</f>
        <v>7.3508898416807158E-3</v>
      </c>
      <c r="N39" s="64">
        <f>H39/B39</f>
        <v>2.0294117647058822</v>
      </c>
      <c r="O39" s="67">
        <f>I39/C39</f>
        <v>4.9881217520415735</v>
      </c>
      <c r="P39" s="84">
        <f>O39/N39-1</f>
        <v>1.457915066223384</v>
      </c>
    </row>
    <row r="40" spans="1:21">
      <c r="A40" s="32" t="s">
        <v>45</v>
      </c>
      <c r="B40" s="10">
        <f>VLOOKUP(A40,'T20'!A:N,14,0)</f>
        <v>173</v>
      </c>
      <c r="C40" s="10">
        <f>VLOOKUP(A40,'T22'!A:N,14,FALSE)</f>
        <v>1221</v>
      </c>
      <c r="D40" s="9">
        <f>C40-B40</f>
        <v>1048</v>
      </c>
      <c r="E40" s="75">
        <f>C40/B40-1</f>
        <v>6.0578034682080926</v>
      </c>
      <c r="F40" s="93">
        <f>B40/$B$7</f>
        <v>9.0608174638091051E-4</v>
      </c>
      <c r="G40" s="93">
        <f>C40/$C$7</f>
        <v>2.948755412692931E-3</v>
      </c>
      <c r="H40" s="10">
        <f>VLOOKUP(A40,'N20'!A:N,14,0)</f>
        <v>451</v>
      </c>
      <c r="I40" s="10">
        <f>VLOOKUP(A40,'N22'!A:N,14,0)</f>
        <v>2660</v>
      </c>
      <c r="J40" s="9">
        <f>I40-H40</f>
        <v>2209</v>
      </c>
      <c r="K40" s="75">
        <f>I40/H40-1</f>
        <v>4.8980044345898008</v>
      </c>
      <c r="L40" s="93">
        <f>H40/$H$7</f>
        <v>1.0875620042971963E-3</v>
      </c>
      <c r="M40" s="93">
        <f>I40/$I$7</f>
        <v>2.9101602885653675E-3</v>
      </c>
      <c r="N40" s="64">
        <f>H40/B40</f>
        <v>2.6069364161849711</v>
      </c>
      <c r="O40" s="67">
        <f>I40/C40</f>
        <v>2.1785421785421786</v>
      </c>
      <c r="P40" s="84">
        <f>O40/N40-1</f>
        <v>-0.16432861000488497</v>
      </c>
    </row>
    <row r="41" spans="1:21">
      <c r="A41" s="32" t="s">
        <v>44</v>
      </c>
      <c r="B41" s="10">
        <f>VLOOKUP(A41,'T20'!A:N,14,0)</f>
        <v>377</v>
      </c>
      <c r="C41" s="10">
        <f>VLOOKUP(A41,'T22'!A:N,14,FALSE)</f>
        <v>1142</v>
      </c>
      <c r="D41" s="9">
        <f>C41-B41</f>
        <v>765</v>
      </c>
      <c r="E41" s="75">
        <f>C41/B41-1</f>
        <v>2.0291777188328912</v>
      </c>
      <c r="F41" s="93">
        <f>B41/$B$7</f>
        <v>1.9745249617664929E-3</v>
      </c>
      <c r="G41" s="93">
        <f>C41/$C$7</f>
        <v>2.7579677979486707E-3</v>
      </c>
      <c r="H41" s="10">
        <f>VLOOKUP(A41,'N20'!A:N,14,0)</f>
        <v>760</v>
      </c>
      <c r="I41" s="10">
        <f>VLOOKUP(A41,'N22'!A:N,14,0)</f>
        <v>2711</v>
      </c>
      <c r="J41" s="9">
        <f>I41-H41</f>
        <v>1951</v>
      </c>
      <c r="K41" s="75">
        <f>I41/H41-1</f>
        <v>2.5671052631578948</v>
      </c>
      <c r="L41" s="93">
        <f>H41/$H$7</f>
        <v>1.8326987212103527E-3</v>
      </c>
      <c r="M41" s="93">
        <f>I41/$I$7</f>
        <v>2.9659565948498916E-3</v>
      </c>
      <c r="N41" s="64">
        <f>H41/B41</f>
        <v>2.0159151193633953</v>
      </c>
      <c r="O41" s="67">
        <f>I41/C41</f>
        <v>2.373905429071804</v>
      </c>
      <c r="P41" s="84">
        <f>O41/N41-1</f>
        <v>0.17758203521061855</v>
      </c>
    </row>
    <row r="42" spans="1:21" ht="15" customHeight="1">
      <c r="A42" s="32" t="s">
        <v>51</v>
      </c>
      <c r="B42" s="10">
        <f>VLOOKUP(A42,'T20'!A:N,14,0)</f>
        <v>147</v>
      </c>
      <c r="C42" s="10">
        <f>VLOOKUP(A42,'T22'!A:N,14,FALSE)</f>
        <v>951</v>
      </c>
      <c r="D42" s="9">
        <f>C42-B42</f>
        <v>804</v>
      </c>
      <c r="E42" s="75">
        <f>C42/B42-1</f>
        <v>5.4693877551020407</v>
      </c>
      <c r="F42" s="93">
        <f>B42/$B$7</f>
        <v>7.6990761108666956E-4</v>
      </c>
      <c r="G42" s="93">
        <f>C42/$C$7</f>
        <v>2.2966964762252068E-3</v>
      </c>
      <c r="H42" s="10">
        <f>VLOOKUP(A42,'N20'!A:N,14,0)</f>
        <v>261</v>
      </c>
      <c r="I42" s="10">
        <f>VLOOKUP(A42,'N22'!A:N,14,0)</f>
        <v>1849</v>
      </c>
      <c r="J42" s="9">
        <f>I42-H42</f>
        <v>1588</v>
      </c>
      <c r="K42" s="75">
        <f>I42/H42-1</f>
        <v>6.0842911877394634</v>
      </c>
      <c r="L42" s="93">
        <f>H42/$H$7</f>
        <v>6.2938732399460797E-4</v>
      </c>
      <c r="M42" s="93">
        <f>I42/$I$7</f>
        <v>2.02288961411931E-3</v>
      </c>
      <c r="N42" s="64">
        <f>H42/B42</f>
        <v>1.7755102040816326</v>
      </c>
      <c r="O42" s="67">
        <f>I42/C42</f>
        <v>1.9442691903259726</v>
      </c>
      <c r="P42" s="84">
        <f>O42/N42-1</f>
        <v>9.5048164666352353E-2</v>
      </c>
      <c r="U42" s="5"/>
    </row>
    <row r="43" spans="1:21" ht="15" customHeight="1">
      <c r="A43" s="32" t="s">
        <v>46</v>
      </c>
      <c r="B43" s="10">
        <f>VLOOKUP(A43,'T20'!A:N,14,0)</f>
        <v>152</v>
      </c>
      <c r="C43" s="10">
        <f>VLOOKUP(A43,'T22'!A:N,14,FALSE)</f>
        <v>921</v>
      </c>
      <c r="D43" s="9">
        <f>C43-B43</f>
        <v>769</v>
      </c>
      <c r="E43" s="75">
        <f>C43/B43-1</f>
        <v>5.0592105263157894</v>
      </c>
      <c r="F43" s="93">
        <f>B43/$B$7</f>
        <v>7.9609494479710048E-4</v>
      </c>
      <c r="G43" s="93">
        <f>C43/$C$7</f>
        <v>2.2242454832843484E-3</v>
      </c>
      <c r="H43" s="10">
        <f>VLOOKUP(A43,'N20'!A:N,14,0)</f>
        <v>296</v>
      </c>
      <c r="I43" s="10">
        <f>VLOOKUP(A43,'N22'!A:N,14,0)</f>
        <v>2017</v>
      </c>
      <c r="J43" s="9">
        <f>I43-H43</f>
        <v>1721</v>
      </c>
      <c r="K43" s="75">
        <f>I43/H43-1</f>
        <v>5.8141891891891895</v>
      </c>
      <c r="L43" s="93">
        <f>H43/$H$7</f>
        <v>7.1378792299771636E-4</v>
      </c>
      <c r="M43" s="93">
        <f>I43/$I$7</f>
        <v>2.2066892112918594E-3</v>
      </c>
      <c r="N43" s="64">
        <f>H43/B43</f>
        <v>1.9473684210526316</v>
      </c>
      <c r="O43" s="67">
        <f>I43/C43</f>
        <v>2.1900108577633008</v>
      </c>
      <c r="P43" s="84">
        <f>O43/N43-1</f>
        <v>0.12460017020277614</v>
      </c>
    </row>
    <row r="44" spans="1:21">
      <c r="A44" s="32" t="s">
        <v>42</v>
      </c>
      <c r="B44" s="10">
        <f>VLOOKUP(A44,'T20'!A:N,14,0)</f>
        <v>1612</v>
      </c>
      <c r="C44" s="10">
        <f>VLOOKUP(A44,'T22'!A:N,14,FALSE)</f>
        <v>622</v>
      </c>
      <c r="D44" s="9">
        <f>C44-B44</f>
        <v>-990</v>
      </c>
      <c r="E44" s="75">
        <f>C44/B44-1</f>
        <v>-0.61414392059553347</v>
      </c>
      <c r="F44" s="93">
        <f>B44/$B$7</f>
        <v>8.442796388242935E-3</v>
      </c>
      <c r="G44" s="93">
        <f>C44/$C$7</f>
        <v>1.5021505869737945E-3</v>
      </c>
      <c r="H44" s="10">
        <f>VLOOKUP(A44,'N20'!A:N,14,0)</f>
        <v>1785</v>
      </c>
      <c r="I44" s="10">
        <f>VLOOKUP(A44,'N22'!A:N,14,0)</f>
        <v>1160</v>
      </c>
      <c r="J44" s="9">
        <f>I44-H44</f>
        <v>-625</v>
      </c>
      <c r="K44" s="75">
        <f>I44/H44-1</f>
        <v>-0.35014005602240894</v>
      </c>
      <c r="L44" s="93">
        <f>H44/$H$7</f>
        <v>4.3044305491585257E-3</v>
      </c>
      <c r="M44" s="93">
        <f>I44/$I$7</f>
        <v>1.269092456667604E-3</v>
      </c>
      <c r="N44" s="64">
        <f>H44/B44</f>
        <v>1.1073200992555832</v>
      </c>
      <c r="O44" s="67">
        <f>I44/C44</f>
        <v>1.864951768488746</v>
      </c>
      <c r="P44" s="84">
        <f>O44/N44-1</f>
        <v>0.68420294162681139</v>
      </c>
    </row>
    <row r="45" spans="1:21">
      <c r="A45" s="32" t="s">
        <v>48</v>
      </c>
      <c r="B45" s="10">
        <f>VLOOKUP(A45,'T20'!A:N,14,0)</f>
        <v>238</v>
      </c>
      <c r="C45" s="10">
        <f>VLOOKUP(A45,'T22'!A:N,14,FALSE)</f>
        <v>621</v>
      </c>
      <c r="D45" s="9">
        <f>C45-B45</f>
        <v>383</v>
      </c>
      <c r="E45" s="75">
        <f>C45/B45-1</f>
        <v>1.6092436974789917</v>
      </c>
      <c r="F45" s="93">
        <f>B45/$B$7</f>
        <v>1.2465170846165127E-3</v>
      </c>
      <c r="G45" s="93">
        <f>C45/$C$7</f>
        <v>1.4997355538757659E-3</v>
      </c>
      <c r="H45" s="10">
        <f>VLOOKUP(A45,'N20'!A:N,14,0)</f>
        <v>1024</v>
      </c>
      <c r="I45" s="10">
        <f>VLOOKUP(A45,'N22'!A:N,14,0)</f>
        <v>1195</v>
      </c>
      <c r="J45" s="9">
        <f>I45-H45</f>
        <v>171</v>
      </c>
      <c r="K45" s="75">
        <f>I45/H45-1</f>
        <v>0.1669921875</v>
      </c>
      <c r="L45" s="93">
        <f>H45/$H$7</f>
        <v>2.4693203822623703E-3</v>
      </c>
      <c r="M45" s="93">
        <f>I45/$I$7</f>
        <v>1.307384039411885E-3</v>
      </c>
      <c r="N45" s="64">
        <f>H45/B45</f>
        <v>4.3025210084033612</v>
      </c>
      <c r="O45" s="67">
        <f>I45/C45</f>
        <v>1.924315619967794</v>
      </c>
      <c r="P45" s="84">
        <f>O45/N45-1</f>
        <v>-0.55274695551529784</v>
      </c>
    </row>
    <row r="46" spans="1:21">
      <c r="A46" s="32" t="s">
        <v>49</v>
      </c>
      <c r="B46" s="10">
        <f>VLOOKUP(A46,'T20'!A:N,14,0)</f>
        <v>107</v>
      </c>
      <c r="C46" s="10">
        <f>VLOOKUP(A46,'T22'!A:N,14,FALSE)</f>
        <v>602</v>
      </c>
      <c r="D46" s="9">
        <f>C46-B46</f>
        <v>495</v>
      </c>
      <c r="E46" s="75">
        <f>C46/B46-1</f>
        <v>4.6261682242990654</v>
      </c>
      <c r="F46" s="93">
        <f>B46/$B$7</f>
        <v>5.6040894140322206E-4</v>
      </c>
      <c r="G46" s="93">
        <f>C46/$C$7</f>
        <v>1.4538499250132224E-3</v>
      </c>
      <c r="H46" s="10">
        <f>VLOOKUP(A46,'N20'!A:N,14,0)</f>
        <v>260</v>
      </c>
      <c r="I46" s="10">
        <f>VLOOKUP(A46,'N22'!A:N,14,0)</f>
        <v>1199</v>
      </c>
      <c r="J46" s="9">
        <f>I46-H46</f>
        <v>939</v>
      </c>
      <c r="K46" s="75">
        <f>I46/H46-1</f>
        <v>3.6115384615384611</v>
      </c>
      <c r="L46" s="93">
        <f>H46/$H$7</f>
        <v>6.2697587830880491E-4</v>
      </c>
      <c r="M46" s="93">
        <f>I46/$I$7</f>
        <v>1.3117602202969458E-3</v>
      </c>
      <c r="N46" s="64">
        <f>H46/B46</f>
        <v>2.4299065420560746</v>
      </c>
      <c r="O46" s="67">
        <f>I46/C46</f>
        <v>1.9916943521594683</v>
      </c>
      <c r="P46" s="84">
        <f>O46/N46-1</f>
        <v>-0.18034117045744946</v>
      </c>
    </row>
    <row r="47" spans="1:21">
      <c r="A47" s="32" t="s">
        <v>47</v>
      </c>
      <c r="B47" s="10">
        <f>VLOOKUP(A47,'T20'!A:N,14,0)</f>
        <v>157</v>
      </c>
      <c r="C47" s="10">
        <f>VLOOKUP(A47,'T22'!A:N,14,FALSE)</f>
        <v>593</v>
      </c>
      <c r="D47" s="9">
        <f>C47-B47</f>
        <v>436</v>
      </c>
      <c r="E47" s="75">
        <f>C47/B47-1</f>
        <v>2.7770700636942673</v>
      </c>
      <c r="F47" s="93">
        <f>B47/$B$7</f>
        <v>8.2228227850753152E-4</v>
      </c>
      <c r="G47" s="93">
        <f>C47/$C$7</f>
        <v>1.4321146271309647E-3</v>
      </c>
      <c r="H47" s="10">
        <f>VLOOKUP(A47,'N20'!A:N,14,0)</f>
        <v>369</v>
      </c>
      <c r="I47" s="10">
        <f>VLOOKUP(A47,'N22'!A:N,14,0)</f>
        <v>1243</v>
      </c>
      <c r="J47" s="9">
        <f>I47-H47</f>
        <v>874</v>
      </c>
      <c r="K47" s="75">
        <f>I47/H47-1</f>
        <v>2.3685636856368562</v>
      </c>
      <c r="L47" s="93">
        <f>H47/$H$7</f>
        <v>8.8982345806134231E-4</v>
      </c>
      <c r="M47" s="93">
        <f>I47/$I$7</f>
        <v>1.3598982100326135E-3</v>
      </c>
      <c r="N47" s="64">
        <f>H47/B47</f>
        <v>2.3503184713375798</v>
      </c>
      <c r="O47" s="67">
        <f>I47/C47</f>
        <v>2.0961214165261381</v>
      </c>
      <c r="P47" s="84">
        <f>O47/N47-1</f>
        <v>-0.10815430245364854</v>
      </c>
    </row>
    <row r="48" spans="1:21">
      <c r="A48" s="32" t="s">
        <v>50</v>
      </c>
      <c r="B48" s="10">
        <f>VLOOKUP(A48,'T20'!A:N,14,0)</f>
        <v>72</v>
      </c>
      <c r="C48" s="10">
        <f>VLOOKUP(A48,'T22'!A:N,14,FALSE)</f>
        <v>592</v>
      </c>
      <c r="D48" s="9">
        <f>C48-B48</f>
        <v>520</v>
      </c>
      <c r="E48" s="75">
        <f>C48/B48-1</f>
        <v>7.2222222222222214</v>
      </c>
      <c r="F48" s="93">
        <f>B48/$B$7</f>
        <v>3.7709760543020549E-4</v>
      </c>
      <c r="G48" s="93">
        <f>C48/$C$7</f>
        <v>1.4296995940329363E-3</v>
      </c>
      <c r="H48" s="10">
        <f>VLOOKUP(A48,'N20'!A:N,14,0)</f>
        <v>294</v>
      </c>
      <c r="I48" s="10">
        <f>VLOOKUP(A48,'N22'!A:N,14,0)</f>
        <v>2679</v>
      </c>
      <c r="J48" s="9">
        <f>I48-H48</f>
        <v>2385</v>
      </c>
      <c r="K48" s="75">
        <f>I48/H48-1</f>
        <v>8.112244897959183</v>
      </c>
      <c r="L48" s="93">
        <f>H48/$H$7</f>
        <v>7.0896503162611014E-4</v>
      </c>
      <c r="M48" s="93">
        <f>I48/$I$7</f>
        <v>2.9309471477694058E-3</v>
      </c>
      <c r="N48" s="64">
        <f>H48/B48</f>
        <v>4.083333333333333</v>
      </c>
      <c r="O48" s="67">
        <f>I48/C48</f>
        <v>4.5253378378378377</v>
      </c>
      <c r="P48" s="84">
        <f>O48/N48-1</f>
        <v>0.10824600110314408</v>
      </c>
    </row>
    <row r="49" spans="1:21">
      <c r="A49" s="32" t="s">
        <v>53</v>
      </c>
      <c r="B49" s="10">
        <f>VLOOKUP(A49,'T20'!A:N,14,0)</f>
        <v>210</v>
      </c>
      <c r="C49" s="10">
        <f>VLOOKUP(A49,'T22'!A:N,14,FALSE)</f>
        <v>514</v>
      </c>
      <c r="D49" s="9">
        <f>C49-B49</f>
        <v>304</v>
      </c>
      <c r="E49" s="75">
        <f>C49/B49-1</f>
        <v>1.4476190476190478</v>
      </c>
      <c r="F49" s="93">
        <f>B49/$B$7</f>
        <v>1.0998680158380994E-3</v>
      </c>
      <c r="G49" s="93">
        <f>C49/$C$7</f>
        <v>1.2413270123867047E-3</v>
      </c>
      <c r="H49" s="10">
        <f>VLOOKUP(A49,'N20'!A:N,14,0)</f>
        <v>394</v>
      </c>
      <c r="I49" s="10">
        <f>VLOOKUP(A49,'N22'!A:N,14,0)</f>
        <v>1075</v>
      </c>
      <c r="J49" s="9">
        <f>I49-H49</f>
        <v>681</v>
      </c>
      <c r="K49" s="75">
        <f>I49/H49-1</f>
        <v>1.7284263959390862</v>
      </c>
      <c r="L49" s="93">
        <f>H49/$H$7</f>
        <v>9.501096002064197E-4</v>
      </c>
      <c r="M49" s="93">
        <f>I49/$I$7</f>
        <v>1.1760986128600639E-3</v>
      </c>
      <c r="N49" s="64">
        <f>H49/B49</f>
        <v>1.8761904761904762</v>
      </c>
      <c r="O49" s="67">
        <f>I49/C49</f>
        <v>2.0914396887159534</v>
      </c>
      <c r="P49" s="84">
        <f>O49/N49-1</f>
        <v>0.1147267376404828</v>
      </c>
    </row>
    <row r="50" spans="1:21">
      <c r="A50" s="32" t="s">
        <v>56</v>
      </c>
      <c r="B50" s="10">
        <f>VLOOKUP(A50,'T20'!A:N,14,0)</f>
        <v>65</v>
      </c>
      <c r="C50" s="10">
        <f>VLOOKUP(A50,'T22'!A:N,14,FALSE)</f>
        <v>419</v>
      </c>
      <c r="D50" s="9">
        <f>C50-B50</f>
        <v>354</v>
      </c>
      <c r="E50" s="75">
        <f>C50/B50-1</f>
        <v>5.4461538461538463</v>
      </c>
      <c r="F50" s="93">
        <f>B50/$B$7</f>
        <v>3.4043533823560222E-4</v>
      </c>
      <c r="G50" s="93">
        <f>C50/$C$7</f>
        <v>1.011898868073987E-3</v>
      </c>
      <c r="H50" s="10">
        <f>VLOOKUP(A50,'N20'!A:N,14,0)</f>
        <v>146</v>
      </c>
      <c r="I50" s="10">
        <f>VLOOKUP(A50,'N22'!A:N,14,0)</f>
        <v>763</v>
      </c>
      <c r="J50" s="9">
        <f>I50-H50</f>
        <v>617</v>
      </c>
      <c r="K50" s="75">
        <f>I50/H50-1</f>
        <v>4.2260273972602738</v>
      </c>
      <c r="L50" s="93">
        <f>H50/$H$7</f>
        <v>3.5207107012725201E-4</v>
      </c>
      <c r="M50" s="93">
        <f>I50/$I$7</f>
        <v>8.3475650382532909E-4</v>
      </c>
      <c r="N50" s="64">
        <f>H50/B50</f>
        <v>2.2461538461538462</v>
      </c>
      <c r="O50" s="67">
        <f>I50/C50</f>
        <v>1.8210023866348448</v>
      </c>
      <c r="P50" s="84">
        <f>O50/N50-1</f>
        <v>-0.18927975937489783</v>
      </c>
    </row>
    <row r="51" spans="1:21">
      <c r="A51" s="32" t="s">
        <v>52</v>
      </c>
      <c r="B51" s="10">
        <f>VLOOKUP(A51,'T20'!A:N,14,0)</f>
        <v>50</v>
      </c>
      <c r="C51" s="10">
        <f>VLOOKUP(A51,'T22'!A:N,14,FALSE)</f>
        <v>402</v>
      </c>
      <c r="D51" s="9">
        <f>C51-B51</f>
        <v>352</v>
      </c>
      <c r="E51" s="75">
        <f>C51/B51-1</f>
        <v>7.0399999999999991</v>
      </c>
      <c r="F51" s="93">
        <f>B51/$B$7</f>
        <v>2.618733371043094E-4</v>
      </c>
      <c r="G51" s="93">
        <f>C51/$C$7</f>
        <v>9.708433054075006E-4</v>
      </c>
      <c r="H51" s="10">
        <f>VLOOKUP(A51,'N20'!A:N,14,0)</f>
        <v>87</v>
      </c>
      <c r="I51" s="10">
        <f>VLOOKUP(A51,'N22'!A:N,14,0)</f>
        <v>852</v>
      </c>
      <c r="J51" s="9">
        <f>I51-H51</f>
        <v>765</v>
      </c>
      <c r="K51" s="75">
        <f>I51/H51-1</f>
        <v>8.7931034482758612</v>
      </c>
      <c r="L51" s="93">
        <f>H51/$H$7</f>
        <v>2.0979577466486934E-4</v>
      </c>
      <c r="M51" s="93">
        <f>I51/$I$7</f>
        <v>9.3212652851792975E-4</v>
      </c>
      <c r="N51" s="64">
        <f>H51/B51</f>
        <v>1.74</v>
      </c>
      <c r="O51" s="67">
        <f>I51/C51</f>
        <v>2.1194029850746268</v>
      </c>
      <c r="P51" s="84">
        <f>O51/N51-1</f>
        <v>0.2180476925716246</v>
      </c>
    </row>
    <row r="52" spans="1:21">
      <c r="A52" s="32" t="s">
        <v>54</v>
      </c>
      <c r="B52" s="10">
        <f>VLOOKUP(A52,'T20'!A:N,14,0)</f>
        <v>64</v>
      </c>
      <c r="C52" s="10">
        <f>VLOOKUP(A52,'T22'!A:N,14,FALSE)</f>
        <v>368</v>
      </c>
      <c r="D52" s="9">
        <f>C52-B52</f>
        <v>304</v>
      </c>
      <c r="E52" s="75">
        <f>C52/B52-1</f>
        <v>4.75</v>
      </c>
      <c r="F52" s="93">
        <f>B52/$B$7</f>
        <v>3.3519787149351599E-4</v>
      </c>
      <c r="G52" s="93">
        <f>C52/$C$7</f>
        <v>8.8873218007452792E-4</v>
      </c>
      <c r="H52" s="10">
        <f>VLOOKUP(A52,'N20'!A:N,14,0)</f>
        <v>113</v>
      </c>
      <c r="I52" s="10">
        <f>VLOOKUP(A52,'N22'!A:N,14,0)</f>
        <v>893</v>
      </c>
      <c r="J52" s="9">
        <f>I52-H52</f>
        <v>780</v>
      </c>
      <c r="K52" s="75">
        <f>I52/H52-1</f>
        <v>6.9026548672566372</v>
      </c>
      <c r="L52" s="93">
        <f>H52/$H$7</f>
        <v>2.7249336249574984E-4</v>
      </c>
      <c r="M52" s="93">
        <f>I52/$I$7</f>
        <v>9.7698238258980201E-4</v>
      </c>
      <c r="N52" s="64">
        <f>H52/B52</f>
        <v>1.765625</v>
      </c>
      <c r="O52" s="67">
        <f>I52/C52</f>
        <v>2.4266304347826089</v>
      </c>
      <c r="P52" s="84">
        <f>O52/N52-1</f>
        <v>0.37437475952289345</v>
      </c>
    </row>
    <row r="53" spans="1:21" ht="15" thickBot="1">
      <c r="A53" s="33" t="s">
        <v>55</v>
      </c>
      <c r="B53" s="10">
        <f>VLOOKUP(A53,'T20'!A:N,14,0)</f>
        <v>6</v>
      </c>
      <c r="C53" s="13">
        <f>VLOOKUP(A53,'T22'!A:N,14,FALSE)</f>
        <v>177</v>
      </c>
      <c r="D53" s="14">
        <f>C53-B53</f>
        <v>171</v>
      </c>
      <c r="E53" s="81">
        <f>C53/B53-1</f>
        <v>28.5</v>
      </c>
      <c r="F53" s="93">
        <f>B53/$B$7</f>
        <v>3.1424800452517124E-5</v>
      </c>
      <c r="G53" s="93">
        <f>C53/$C$7</f>
        <v>4.2746085835106368E-4</v>
      </c>
      <c r="H53" s="13">
        <f>VLOOKUP(A53,'N20'!A:N,14,0)</f>
        <v>11</v>
      </c>
      <c r="I53" s="13">
        <f>VLOOKUP(A53,'N22'!A:N,14,0)</f>
        <v>410</v>
      </c>
      <c r="J53" s="14">
        <f>I53-H53</f>
        <v>399</v>
      </c>
      <c r="K53" s="81">
        <f>I53/H53-1</f>
        <v>36.272727272727273</v>
      </c>
      <c r="L53" s="93">
        <f>H53/$H$7</f>
        <v>2.6525902543834053E-5</v>
      </c>
      <c r="M53" s="93">
        <f>I53/$I$7</f>
        <v>4.4855854071872207E-4</v>
      </c>
      <c r="N53" s="71">
        <f>H53/B53</f>
        <v>1.8333333333333333</v>
      </c>
      <c r="O53" s="72">
        <f>I53/C53</f>
        <v>2.3163841807909606</v>
      </c>
      <c r="P53" s="85">
        <f>O53/N53-1</f>
        <v>0.26348228043143318</v>
      </c>
    </row>
    <row r="54" spans="1:21" ht="15" thickBot="1">
      <c r="E54" s="4"/>
      <c r="F54" s="5"/>
      <c r="G54" s="5"/>
      <c r="H54" s="5"/>
      <c r="I54" s="5"/>
      <c r="J54" s="15"/>
      <c r="K54" s="2"/>
      <c r="L54" s="6"/>
      <c r="M54" s="6"/>
      <c r="N54" s="73"/>
      <c r="O54" s="74"/>
      <c r="P54" s="2"/>
      <c r="U54" s="5"/>
    </row>
    <row r="55" spans="1:21" ht="15">
      <c r="A55" s="21" t="s">
        <v>57</v>
      </c>
      <c r="B55" s="11">
        <f>'T20'!N9</f>
        <v>179989</v>
      </c>
      <c r="C55" s="11">
        <f>'T22'!N9</f>
        <v>360727</v>
      </c>
      <c r="D55" s="12">
        <f t="shared" ref="D55:D61" si="6">C55-B55</f>
        <v>180738</v>
      </c>
      <c r="E55" s="80">
        <f t="shared" ref="E55:E61" si="7">C55/B55-1</f>
        <v>1.0041613654167754</v>
      </c>
      <c r="F55" s="93">
        <f>B55/$B$7</f>
        <v>0.94268640144135085</v>
      </c>
      <c r="G55" s="93">
        <f>C55/$C$7</f>
        <v>0.87116764435256588</v>
      </c>
      <c r="H55" s="11">
        <f>'N20'!N9</f>
        <v>387246</v>
      </c>
      <c r="I55" s="11">
        <f>'N22'!N9</f>
        <v>752141</v>
      </c>
      <c r="J55" s="12">
        <f t="shared" ref="J55:J61" si="8">I55-H55</f>
        <v>364895</v>
      </c>
      <c r="K55" s="80">
        <f t="shared" ref="K55:K61" si="9">I55/H55-1</f>
        <v>0.94228216689133015</v>
      </c>
      <c r="L55" s="93">
        <f>H55/$H$7</f>
        <v>0.93382269604450563</v>
      </c>
      <c r="M55" s="93">
        <f>I55/$I$7</f>
        <v>0.82287626676761061</v>
      </c>
      <c r="N55" s="69">
        <f>H55/B55</f>
        <v>2.15149814710899</v>
      </c>
      <c r="O55" s="70">
        <f t="shared" ref="O55:O61" si="10">I55/C55</f>
        <v>2.0850698727846821</v>
      </c>
      <c r="P55" s="83">
        <f t="shared" si="5"/>
        <v>-3.0875357440381168E-2</v>
      </c>
      <c r="U55" s="5"/>
    </row>
    <row r="56" spans="1:21" ht="15">
      <c r="A56" s="18" t="s">
        <v>58</v>
      </c>
      <c r="B56" s="10">
        <f>'T20'!N58</f>
        <v>2024</v>
      </c>
      <c r="C56" s="10">
        <f>'T22'!N58</f>
        <v>22823</v>
      </c>
      <c r="D56" s="9">
        <f t="shared" si="6"/>
        <v>20799</v>
      </c>
      <c r="E56" s="75">
        <f t="shared" si="7"/>
        <v>10.276185770750988</v>
      </c>
      <c r="F56" s="93">
        <f t="shared" ref="F56:F61" si="11">B56/$B$7</f>
        <v>1.0600632685982443E-2</v>
      </c>
      <c r="G56" s="93">
        <f>C56/$C$7</f>
        <v>5.5118300396306934E-2</v>
      </c>
      <c r="H56" s="10">
        <f>'N20'!N58</f>
        <v>6127</v>
      </c>
      <c r="I56" s="10">
        <f>'N22'!N58</f>
        <v>95932</v>
      </c>
      <c r="J56" s="9">
        <f t="shared" si="8"/>
        <v>89805</v>
      </c>
      <c r="K56" s="75">
        <f t="shared" si="9"/>
        <v>14.657254773951363</v>
      </c>
      <c r="L56" s="93">
        <f t="shared" ref="L56:L61" si="12">H56/$H$7</f>
        <v>1.4774927716915569E-2</v>
      </c>
      <c r="M56" s="93">
        <f t="shared" ref="M56:M61" si="13">I56/$I$7</f>
        <v>0.10495394616641084</v>
      </c>
      <c r="N56" s="64">
        <f t="shared" ref="N56:N61" si="14">H56/B56</f>
        <v>3.027173913043478</v>
      </c>
      <c r="O56" s="67">
        <f t="shared" si="10"/>
        <v>4.2033036848792884</v>
      </c>
      <c r="P56" s="84">
        <f t="shared" si="5"/>
        <v>0.38852401798525871</v>
      </c>
      <c r="U56" s="5"/>
    </row>
    <row r="57" spans="1:21" ht="15">
      <c r="A57" s="18" t="s">
        <v>59</v>
      </c>
      <c r="B57" s="10">
        <f>'T20'!N50</f>
        <v>4174</v>
      </c>
      <c r="C57" s="10">
        <f>'T22'!N50</f>
        <v>22193</v>
      </c>
      <c r="D57" s="9">
        <f t="shared" si="6"/>
        <v>18019</v>
      </c>
      <c r="E57" s="75">
        <f t="shared" si="7"/>
        <v>4.316962146621945</v>
      </c>
      <c r="F57" s="93">
        <f t="shared" si="11"/>
        <v>2.1861186181467748E-2</v>
      </c>
      <c r="G57" s="93">
        <f t="shared" ref="G57:G61" si="15">C57/$C$7</f>
        <v>5.3596829544548905E-2</v>
      </c>
      <c r="H57" s="10">
        <f>'N20'!N50</f>
        <v>13227</v>
      </c>
      <c r="I57" s="10">
        <f>'N22'!N50</f>
        <v>46427</v>
      </c>
      <c r="J57" s="9">
        <f t="shared" si="8"/>
        <v>33200</v>
      </c>
      <c r="K57" s="75">
        <f t="shared" si="9"/>
        <v>2.5100173886746804</v>
      </c>
      <c r="L57" s="93">
        <f t="shared" si="12"/>
        <v>3.1896192086117547E-2</v>
      </c>
      <c r="M57" s="93">
        <f t="shared" si="13"/>
        <v>5.0793237487678312E-2</v>
      </c>
      <c r="N57" s="64">
        <f t="shared" si="14"/>
        <v>3.1689027311931</v>
      </c>
      <c r="O57" s="67">
        <f t="shared" si="10"/>
        <v>2.0919659352047941</v>
      </c>
      <c r="P57" s="84">
        <f t="shared" si="5"/>
        <v>-0.33984533049483545</v>
      </c>
      <c r="U57" s="5"/>
    </row>
    <row r="58" spans="1:21">
      <c r="A58" s="22" t="s">
        <v>60</v>
      </c>
      <c r="B58" s="10">
        <f>'T20'!N51</f>
        <v>2565</v>
      </c>
      <c r="C58" s="10">
        <f>'T22'!N51</f>
        <v>19406</v>
      </c>
      <c r="D58" s="9">
        <f t="shared" si="6"/>
        <v>16841</v>
      </c>
      <c r="E58" s="75">
        <f t="shared" si="7"/>
        <v>6.5656920077972707</v>
      </c>
      <c r="F58" s="93">
        <f>B58/$B$7</f>
        <v>1.3434102193451071E-2</v>
      </c>
      <c r="G58" s="93">
        <f t="shared" si="15"/>
        <v>4.6866132300343179E-2</v>
      </c>
      <c r="H58" s="10">
        <f>'N20'!N51</f>
        <v>7466</v>
      </c>
      <c r="I58" s="10">
        <f>'N22'!N51</f>
        <v>40232</v>
      </c>
      <c r="J58" s="9">
        <f t="shared" si="8"/>
        <v>32766</v>
      </c>
      <c r="K58" s="75">
        <f t="shared" si="9"/>
        <v>4.3886954192338603</v>
      </c>
      <c r="L58" s="93">
        <f t="shared" si="12"/>
        <v>1.8003853490205914E-2</v>
      </c>
      <c r="M58" s="93">
        <f t="shared" si="13"/>
        <v>4.4015627341940554E-2</v>
      </c>
      <c r="N58" s="64">
        <f t="shared" si="14"/>
        <v>2.910721247563353</v>
      </c>
      <c r="O58" s="67">
        <f t="shared" si="10"/>
        <v>2.0731732453880243</v>
      </c>
      <c r="P58" s="84">
        <f t="shared" si="5"/>
        <v>-0.2877458646637715</v>
      </c>
      <c r="U58" s="5"/>
    </row>
    <row r="59" spans="1:21">
      <c r="A59" s="22" t="s">
        <v>61</v>
      </c>
      <c r="B59" s="10">
        <f>'T20'!N55</f>
        <v>1609</v>
      </c>
      <c r="C59" s="10">
        <f>'T22'!N55</f>
        <v>2787</v>
      </c>
      <c r="D59" s="9">
        <f t="shared" si="6"/>
        <v>1178</v>
      </c>
      <c r="E59" s="75">
        <f t="shared" si="7"/>
        <v>0.73213175885643267</v>
      </c>
      <c r="F59" s="93">
        <f t="shared" si="11"/>
        <v>8.4270839880166756E-3</v>
      </c>
      <c r="G59" s="93">
        <f t="shared" si="15"/>
        <v>6.7306972442057319E-3</v>
      </c>
      <c r="H59" s="10">
        <f>'N20'!N55</f>
        <v>5761</v>
      </c>
      <c r="I59" s="10">
        <f>'N22'!N55</f>
        <v>6195</v>
      </c>
      <c r="J59" s="9">
        <f t="shared" si="8"/>
        <v>434</v>
      </c>
      <c r="K59" s="75">
        <f t="shared" si="9"/>
        <v>7.5334143377885798E-2</v>
      </c>
      <c r="L59" s="93">
        <f t="shared" si="12"/>
        <v>1.3892338595911635E-2</v>
      </c>
      <c r="M59" s="93">
        <f t="shared" si="13"/>
        <v>6.7776101457377638E-3</v>
      </c>
      <c r="N59" s="64">
        <f t="shared" si="14"/>
        <v>3.5804847731510256</v>
      </c>
      <c r="O59" s="67">
        <f t="shared" si="10"/>
        <v>2.2228202368137784</v>
      </c>
      <c r="P59" s="84">
        <f t="shared" si="5"/>
        <v>-0.3791845580570441</v>
      </c>
      <c r="U59" s="5"/>
    </row>
    <row r="60" spans="1:21" ht="15">
      <c r="A60" s="18" t="s">
        <v>62</v>
      </c>
      <c r="B60" s="10">
        <f>'T20'!N64</f>
        <v>161</v>
      </c>
      <c r="C60" s="10">
        <f>'T22'!N64</f>
        <v>1237</v>
      </c>
      <c r="D60" s="9">
        <f t="shared" si="6"/>
        <v>1076</v>
      </c>
      <c r="E60" s="75">
        <f t="shared" si="7"/>
        <v>6.683229813664596</v>
      </c>
      <c r="F60" s="93">
        <f t="shared" si="11"/>
        <v>8.4323214547587621E-4</v>
      </c>
      <c r="G60" s="93">
        <f t="shared" si="15"/>
        <v>2.9873959422613886E-3</v>
      </c>
      <c r="H60" s="10">
        <f>'N20'!N64</f>
        <v>280</v>
      </c>
      <c r="I60" s="10">
        <f>'N22'!N64</f>
        <v>2370</v>
      </c>
      <c r="J60" s="9">
        <f t="shared" si="8"/>
        <v>2090</v>
      </c>
      <c r="K60" s="75">
        <f t="shared" si="9"/>
        <v>7.4642857142857135</v>
      </c>
      <c r="L60" s="93">
        <f t="shared" si="12"/>
        <v>6.752047920248668E-4</v>
      </c>
      <c r="M60" s="93">
        <f t="shared" si="13"/>
        <v>2.5928871743984665E-3</v>
      </c>
      <c r="N60" s="64">
        <f t="shared" si="14"/>
        <v>1.7391304347826086</v>
      </c>
      <c r="O60" s="67">
        <f t="shared" si="10"/>
        <v>1.915925626515764</v>
      </c>
      <c r="P60" s="84">
        <f t="shared" si="5"/>
        <v>0.10165723524656434</v>
      </c>
      <c r="U60" s="5"/>
    </row>
    <row r="61" spans="1:21" ht="15.75" thickBot="1">
      <c r="A61" s="23" t="s">
        <v>63</v>
      </c>
      <c r="B61" s="13">
        <f>'T20'!N47</f>
        <v>191</v>
      </c>
      <c r="C61" s="13">
        <f>'T22'!N47</f>
        <v>1530</v>
      </c>
      <c r="D61" s="14">
        <f t="shared" si="6"/>
        <v>1339</v>
      </c>
      <c r="E61" s="81">
        <f t="shared" si="7"/>
        <v>7.010471204188482</v>
      </c>
      <c r="F61" s="93">
        <f t="shared" si="11"/>
        <v>1.0003561477384619E-3</v>
      </c>
      <c r="G61" s="93">
        <f t="shared" si="15"/>
        <v>3.6950006399837708E-3</v>
      </c>
      <c r="H61" s="13">
        <f>'N20'!N47</f>
        <v>552</v>
      </c>
      <c r="I61" s="13">
        <f>'N22'!N47</f>
        <v>4655</v>
      </c>
      <c r="J61" s="14">
        <f t="shared" si="8"/>
        <v>4103</v>
      </c>
      <c r="K61" s="81">
        <f t="shared" si="9"/>
        <v>7.4329710144927539</v>
      </c>
      <c r="L61" s="93">
        <f t="shared" si="12"/>
        <v>1.3311180185633089E-3</v>
      </c>
      <c r="M61" s="93">
        <f t="shared" si="13"/>
        <v>5.0927805049893931E-3</v>
      </c>
      <c r="N61" s="71">
        <f t="shared" si="14"/>
        <v>2.8900523560209423</v>
      </c>
      <c r="O61" s="72">
        <f t="shared" si="10"/>
        <v>3.0424836601307188</v>
      </c>
      <c r="P61" s="85">
        <f t="shared" si="5"/>
        <v>5.2743440371317618E-2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1048576 J5:J1048576">
    <cfRule type="cellIs" dxfId="18" priority="3" operator="lessThan">
      <formula>0</formula>
    </cfRule>
  </conditionalFormatting>
  <conditionalFormatting sqref="E1:E3 K1:K3 P1:P3 E5:E1048576 K5:K1048576 P5:P1048576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D374-E23D-490E-B0E3-4616AB4AD346}">
  <sheetPr>
    <tabColor theme="7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4" t="s">
        <v>1</v>
      </c>
      <c r="C3" s="265"/>
      <c r="D3" s="265"/>
      <c r="E3" s="265"/>
      <c r="F3" s="265"/>
      <c r="G3" s="266"/>
      <c r="H3" s="264" t="s">
        <v>2</v>
      </c>
      <c r="I3" s="265"/>
      <c r="J3" s="265"/>
      <c r="K3" s="265"/>
      <c r="L3" s="265"/>
      <c r="M3" s="266"/>
      <c r="N3" s="267" t="s">
        <v>3</v>
      </c>
      <c r="O3" s="268"/>
      <c r="P3" s="269"/>
    </row>
    <row r="4" spans="1:29" s="139" customFormat="1" ht="74.25" customHeight="1">
      <c r="A4" s="154" t="s">
        <v>106</v>
      </c>
      <c r="B4" s="209">
        <v>2019</v>
      </c>
      <c r="C4" s="207">
        <v>2022</v>
      </c>
      <c r="D4" s="52" t="s">
        <v>4</v>
      </c>
      <c r="E4" s="77" t="s">
        <v>99</v>
      </c>
      <c r="F4" s="52" t="s">
        <v>69</v>
      </c>
      <c r="G4" s="52" t="s">
        <v>97</v>
      </c>
      <c r="H4" s="209">
        <v>2019</v>
      </c>
      <c r="I4" s="207">
        <v>2022</v>
      </c>
      <c r="J4" s="52" t="s">
        <v>8</v>
      </c>
      <c r="K4" s="77" t="s">
        <v>99</v>
      </c>
      <c r="L4" s="52" t="s">
        <v>69</v>
      </c>
      <c r="M4" s="52" t="s">
        <v>97</v>
      </c>
      <c r="N4" s="209">
        <v>2019</v>
      </c>
      <c r="O4" s="207">
        <v>2022</v>
      </c>
      <c r="P4" s="77" t="s">
        <v>99</v>
      </c>
    </row>
    <row r="5" spans="1:29" ht="15.75" customHeight="1">
      <c r="A5" s="18" t="s">
        <v>9</v>
      </c>
      <c r="B5" s="10">
        <f>'T2019'!N6</f>
        <v>1438101</v>
      </c>
      <c r="C5" s="10">
        <f>'T22'!N6</f>
        <v>1406869</v>
      </c>
      <c r="D5" s="9">
        <f>C5-B5</f>
        <v>-31232</v>
      </c>
      <c r="E5" s="75">
        <f>C5/B5-1</f>
        <v>-2.1717528880099479E-2</v>
      </c>
      <c r="F5" s="93">
        <f t="array" ref="F5:F7">B5:B7/B5</f>
        <v>1</v>
      </c>
      <c r="G5" s="93">
        <f t="array" ref="G5:G7">C5:C7/C5</f>
        <v>1</v>
      </c>
      <c r="H5" s="10">
        <f>'N2019'!N6</f>
        <v>3347222</v>
      </c>
      <c r="I5" s="10">
        <f>'N22'!N6</f>
        <v>3045873</v>
      </c>
      <c r="J5" s="9">
        <f>I5-H5</f>
        <v>-301349</v>
      </c>
      <c r="K5" s="75">
        <f>I5/H5-1</f>
        <v>-9.0029582740553171E-2</v>
      </c>
      <c r="L5" s="93">
        <f t="array" ref="L5:L7">H5:H7/H5</f>
        <v>1</v>
      </c>
      <c r="M5" s="93">
        <f t="array" ref="M5:M7">I5:I7/I5</f>
        <v>1</v>
      </c>
      <c r="N5" s="53">
        <f t="shared" ref="N5:O9" si="0">H5/B5</f>
        <v>2.3275291512904865</v>
      </c>
      <c r="O5" s="54">
        <f t="shared" si="0"/>
        <v>2.1650011479391473</v>
      </c>
      <c r="P5" s="75">
        <f>O5/N5-1</f>
        <v>-6.9828557576271932E-2</v>
      </c>
    </row>
    <row r="6" spans="1:29" ht="15">
      <c r="A6" s="18" t="s">
        <v>10</v>
      </c>
      <c r="B6" s="10">
        <f>'T2019'!N7</f>
        <v>730300</v>
      </c>
      <c r="C6" s="10">
        <f>'T22'!N7</f>
        <v>992796</v>
      </c>
      <c r="D6" s="9">
        <f t="shared" ref="D6:D9" si="1">C6-B6</f>
        <v>262496</v>
      </c>
      <c r="E6" s="75">
        <f t="shared" ref="E6:E9" si="2">C6/B6-1</f>
        <v>0.35943584828152808</v>
      </c>
      <c r="F6" s="93">
        <v>0.50782246865832092</v>
      </c>
      <c r="G6" s="93">
        <v>0.70567764304992153</v>
      </c>
      <c r="H6" s="10">
        <f>'N2019'!N7</f>
        <v>1828761</v>
      </c>
      <c r="I6" s="10">
        <f>'N22'!N7</f>
        <v>2131834</v>
      </c>
      <c r="J6" s="9">
        <f t="shared" ref="J6:J9" si="3">I6-H6</f>
        <v>303073</v>
      </c>
      <c r="K6" s="75">
        <f t="shared" ref="K6:K9" si="4">I6/H6-1</f>
        <v>0.16572586576376036</v>
      </c>
      <c r="L6" s="93">
        <v>0.54635187029721966</v>
      </c>
      <c r="M6" s="93">
        <v>0.69990902444061198</v>
      </c>
      <c r="N6" s="53">
        <f t="shared" si="0"/>
        <v>2.5041229631658224</v>
      </c>
      <c r="O6" s="54">
        <f t="shared" si="0"/>
        <v>2.1473031720514588</v>
      </c>
      <c r="P6" s="75">
        <f t="shared" ref="P6:P61" si="5">O6/N6-1</f>
        <v>-0.14249291922280694</v>
      </c>
    </row>
    <row r="7" spans="1:29" ht="15">
      <c r="A7" s="18" t="s">
        <v>11</v>
      </c>
      <c r="B7" s="10">
        <f>'T2019'!N8</f>
        <v>707801</v>
      </c>
      <c r="C7" s="10">
        <f>'T22'!N8</f>
        <v>414073</v>
      </c>
      <c r="D7" s="9">
        <f t="shared" si="1"/>
        <v>-293728</v>
      </c>
      <c r="E7" s="75">
        <f>C7/B7-1</f>
        <v>-0.41498669823862921</v>
      </c>
      <c r="F7" s="93">
        <v>0.49217753134167908</v>
      </c>
      <c r="G7" s="93">
        <v>0.29432235695007852</v>
      </c>
      <c r="H7" s="10">
        <f>'N2019'!N8</f>
        <v>1518461</v>
      </c>
      <c r="I7" s="10">
        <f>'N22'!N8</f>
        <v>914039</v>
      </c>
      <c r="J7" s="9">
        <f t="shared" si="3"/>
        <v>-604422</v>
      </c>
      <c r="K7" s="75">
        <f t="shared" si="4"/>
        <v>-0.39804907732236783</v>
      </c>
      <c r="L7" s="93">
        <v>0.4536481297027804</v>
      </c>
      <c r="M7" s="93">
        <v>0.30009097555938807</v>
      </c>
      <c r="N7" s="53">
        <f t="shared" si="0"/>
        <v>2.1453219195790907</v>
      </c>
      <c r="O7" s="54">
        <f t="shared" si="0"/>
        <v>2.2074344378889714</v>
      </c>
      <c r="P7" s="75">
        <f t="shared" si="5"/>
        <v>2.8952539823052348E-2</v>
      </c>
      <c r="U7" s="5"/>
    </row>
    <row r="8" spans="1:29" ht="15">
      <c r="A8" s="19" t="s">
        <v>12</v>
      </c>
      <c r="B8" s="10">
        <f>'T2019'!N10</f>
        <v>433607</v>
      </c>
      <c r="C8" s="10">
        <f>'T22'!N10</f>
        <v>237763</v>
      </c>
      <c r="D8" s="9">
        <f t="shared" si="1"/>
        <v>-195844</v>
      </c>
      <c r="E8" s="75">
        <f t="shared" si="2"/>
        <v>-0.45166245009882222</v>
      </c>
      <c r="F8" s="93">
        <f t="array" ref="F8:F9">B8:B9/B7</f>
        <v>0.61261145434945696</v>
      </c>
      <c r="G8" s="93">
        <f t="array" ref="G8:G9">C8:C9/C7</f>
        <v>0.57420551448657609</v>
      </c>
      <c r="H8" s="10">
        <f>'N2019'!N10</f>
        <v>826268</v>
      </c>
      <c r="I8" s="10">
        <f>'N22'!N10</f>
        <v>472132</v>
      </c>
      <c r="J8" s="9">
        <f t="shared" si="3"/>
        <v>-354136</v>
      </c>
      <c r="K8" s="75">
        <f t="shared" si="4"/>
        <v>-0.42859701694849617</v>
      </c>
      <c r="L8" s="93">
        <f t="array" ref="L8:L9">H8:H9/H7</f>
        <v>0.54414831859362867</v>
      </c>
      <c r="M8" s="93">
        <f t="array" ref="M8:M9">I8:I9/I7</f>
        <v>0.51653375840636995</v>
      </c>
      <c r="N8" s="53">
        <f t="shared" si="0"/>
        <v>1.9055688676612692</v>
      </c>
      <c r="O8" s="54">
        <f t="shared" si="0"/>
        <v>1.9857252810571873</v>
      </c>
      <c r="P8" s="75">
        <f t="shared" si="5"/>
        <v>4.2064296261459688E-2</v>
      </c>
      <c r="U8" s="5"/>
    </row>
    <row r="9" spans="1:29" ht="15.75" thickBot="1">
      <c r="A9" s="20" t="s">
        <v>13</v>
      </c>
      <c r="B9" s="16">
        <f>B7-B8</f>
        <v>274194</v>
      </c>
      <c r="C9" s="10">
        <f>C7-C8</f>
        <v>176310</v>
      </c>
      <c r="D9" s="9">
        <f t="shared" si="1"/>
        <v>-97884</v>
      </c>
      <c r="E9" s="78">
        <f t="shared" si="2"/>
        <v>-0.35698811790192342</v>
      </c>
      <c r="F9" s="94">
        <v>0.38738854565054304</v>
      </c>
      <c r="G9" s="94">
        <v>0.42579448551342397</v>
      </c>
      <c r="H9" s="17">
        <f>H7-H8</f>
        <v>692193</v>
      </c>
      <c r="I9" s="17">
        <f>I7-I8</f>
        <v>441907</v>
      </c>
      <c r="J9" s="9">
        <f t="shared" si="3"/>
        <v>-250286</v>
      </c>
      <c r="K9" s="78">
        <f t="shared" si="4"/>
        <v>-0.36158412465887402</v>
      </c>
      <c r="L9" s="94">
        <v>0.45585168140637133</v>
      </c>
      <c r="M9" s="94">
        <v>0.48346624159363005</v>
      </c>
      <c r="N9" s="55">
        <f t="shared" si="0"/>
        <v>2.5244644302938797</v>
      </c>
      <c r="O9" s="56">
        <f t="shared" si="0"/>
        <v>2.506420509330157</v>
      </c>
      <c r="P9" s="78">
        <f t="shared" si="5"/>
        <v>-7.1476233719887095E-3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57"/>
      <c r="O10" s="56"/>
      <c r="P10" s="82"/>
      <c r="U10" s="5"/>
    </row>
    <row r="11" spans="1:29">
      <c r="A11" s="31" t="s">
        <v>14</v>
      </c>
      <c r="B11" s="10">
        <f>VLOOKUP(A11,'T2019'!A:N,14,0)</f>
        <v>67781</v>
      </c>
      <c r="C11" s="11">
        <f>VLOOKUP(A11,'T22'!A:N,14,FALSE)</f>
        <v>44968</v>
      </c>
      <c r="D11" s="12">
        <f>C11-B11</f>
        <v>-22813</v>
      </c>
      <c r="E11" s="80">
        <f>C11/B11-1</f>
        <v>-0.33656924506867703</v>
      </c>
      <c r="F11" s="95">
        <f>B11/$B$7</f>
        <v>9.5762792084215759E-2</v>
      </c>
      <c r="G11" s="95">
        <f>C11/$C$7</f>
        <v>0.10859920835215046</v>
      </c>
      <c r="H11" s="11">
        <f>VLOOKUP(A11,'N2019'!A:N,14,0)</f>
        <v>126414</v>
      </c>
      <c r="I11" s="11">
        <f>VLOOKUP(A11,'N22'!A:N,14,0)</f>
        <v>89955</v>
      </c>
      <c r="J11" s="12">
        <f>I11-H11</f>
        <v>-36459</v>
      </c>
      <c r="K11" s="80">
        <f>I11/H11-1</f>
        <v>-0.28840951160472728</v>
      </c>
      <c r="L11" s="95">
        <f>H11/$H$7</f>
        <v>8.3251397302927105E-2</v>
      </c>
      <c r="M11" s="95">
        <f>I11/$I$7</f>
        <v>9.8414837878908881E-2</v>
      </c>
      <c r="N11" s="58">
        <f>H11/B11</f>
        <v>1.865035924521621</v>
      </c>
      <c r="O11" s="59">
        <f>I11/C11</f>
        <v>2.0004225226827965</v>
      </c>
      <c r="P11" s="83">
        <f>O11/N11-1</f>
        <v>7.2591951919586784E-2</v>
      </c>
      <c r="U11" s="5"/>
    </row>
    <row r="12" spans="1:29">
      <c r="A12" s="32" t="s">
        <v>16</v>
      </c>
      <c r="B12" s="10">
        <f>VLOOKUP(A12,'T2019'!A:N,14,0)</f>
        <v>50742</v>
      </c>
      <c r="C12" s="10">
        <f>VLOOKUP(A12,'T22'!A:N,14,FALSE)</f>
        <v>43663</v>
      </c>
      <c r="D12" s="9">
        <f>C12-B12</f>
        <v>-7079</v>
      </c>
      <c r="E12" s="75">
        <f>C12/B12-1</f>
        <v>-0.13950967640219147</v>
      </c>
      <c r="F12" s="93">
        <f>B12/$B$7</f>
        <v>7.1689641580048633E-2</v>
      </c>
      <c r="G12" s="93">
        <f>C12/$C$7</f>
        <v>0.10544759015922313</v>
      </c>
      <c r="H12" s="10">
        <f>VLOOKUP(A12,'N2019'!A:N,14,0)</f>
        <v>81057</v>
      </c>
      <c r="I12" s="10">
        <f>VLOOKUP(A12,'N22'!A:N,14,0)</f>
        <v>72549</v>
      </c>
      <c r="J12" s="9">
        <f>I12-H12</f>
        <v>-8508</v>
      </c>
      <c r="K12" s="75">
        <f>I12/H12-1</f>
        <v>-0.10496317406269662</v>
      </c>
      <c r="L12" s="93">
        <f>H12/$H$7</f>
        <v>5.3381021968954091E-2</v>
      </c>
      <c r="M12" s="93">
        <f>I12/$I$7</f>
        <v>7.9371886757567234E-2</v>
      </c>
      <c r="N12" s="53">
        <f>H12/B12</f>
        <v>1.5974340782783494</v>
      </c>
      <c r="O12" s="56">
        <f>I12/C12</f>
        <v>1.6615670018093123</v>
      </c>
      <c r="P12" s="84">
        <f>O12/N12-1</f>
        <v>4.0147461734435286E-2</v>
      </c>
      <c r="U12" s="5"/>
    </row>
    <row r="13" spans="1:29">
      <c r="A13" s="32" t="s">
        <v>15</v>
      </c>
      <c r="B13" s="10">
        <f>VLOOKUP(A13,'T2019'!A:N,14,0)</f>
        <v>106197</v>
      </c>
      <c r="C13" s="10">
        <f>VLOOKUP(A13,'T22'!A:N,14,FALSE)</f>
        <v>41815</v>
      </c>
      <c r="D13" s="9">
        <f>C13-B13</f>
        <v>-64382</v>
      </c>
      <c r="E13" s="75">
        <f>C13/B13-1</f>
        <v>-0.60625064738175283</v>
      </c>
      <c r="F13" s="93">
        <f>B13/$B$7</f>
        <v>0.15003793439116361</v>
      </c>
      <c r="G13" s="93">
        <f>C13/$C$7</f>
        <v>0.10098460899406626</v>
      </c>
      <c r="H13" s="10">
        <f>VLOOKUP(A13,'N2019'!A:N,14,0)</f>
        <v>215410</v>
      </c>
      <c r="I13" s="10">
        <f>VLOOKUP(A13,'N22'!A:N,14,0)</f>
        <v>90164</v>
      </c>
      <c r="J13" s="9">
        <f>I13-H13</f>
        <v>-125246</v>
      </c>
      <c r="K13" s="75">
        <f>I13/H13-1</f>
        <v>-0.58143075994614923</v>
      </c>
      <c r="L13" s="93">
        <f>H13/$H$7</f>
        <v>0.14186073926166032</v>
      </c>
      <c r="M13" s="93">
        <f>I13/$I$7</f>
        <v>9.8643493330153306E-2</v>
      </c>
      <c r="N13" s="53">
        <f>H13/B13</f>
        <v>2.0284000489656018</v>
      </c>
      <c r="O13" s="56">
        <f>I13/C13</f>
        <v>2.1562597154131291</v>
      </c>
      <c r="P13" s="84">
        <f>O13/N13-1</f>
        <v>6.3034738395283618E-2</v>
      </c>
      <c r="U13" s="5"/>
    </row>
    <row r="14" spans="1:29">
      <c r="A14" s="32" t="s">
        <v>18</v>
      </c>
      <c r="B14" s="10">
        <f>VLOOKUP(A14,'T2019'!A:N,14,0)</f>
        <v>51740</v>
      </c>
      <c r="C14" s="10">
        <f>VLOOKUP(A14,'T22'!A:N,14,FALSE)</f>
        <v>32864</v>
      </c>
      <c r="D14" s="9">
        <f>C14-B14</f>
        <v>-18876</v>
      </c>
      <c r="E14" s="75">
        <f>C14/B14-1</f>
        <v>-0.36482412060301506</v>
      </c>
      <c r="F14" s="93">
        <f>B14/$B$7</f>
        <v>7.3099642413616259E-2</v>
      </c>
      <c r="G14" s="93">
        <f>C14/$C$7</f>
        <v>7.9367647733612184E-2</v>
      </c>
      <c r="H14" s="10">
        <f>VLOOKUP(A14,'N2019'!A:N,14,0)</f>
        <v>134330</v>
      </c>
      <c r="I14" s="10">
        <f>VLOOKUP(A14,'N22'!A:N,14,0)</f>
        <v>70905</v>
      </c>
      <c r="J14" s="9">
        <f>I14-H14</f>
        <v>-63425</v>
      </c>
      <c r="K14" s="75">
        <f>I14/H14-1</f>
        <v>-0.4721581180674459</v>
      </c>
      <c r="L14" s="93">
        <f>H14/$H$7</f>
        <v>8.8464570377507226E-2</v>
      </c>
      <c r="M14" s="93">
        <f>I14/$I$7</f>
        <v>7.7573276413807291E-2</v>
      </c>
      <c r="N14" s="53">
        <f>H14/B14</f>
        <v>2.5962504831851567</v>
      </c>
      <c r="O14" s="56">
        <f>I14/C14</f>
        <v>2.157527994157741</v>
      </c>
      <c r="P14" s="84">
        <f>O14/N14-1</f>
        <v>-0.1689831130966909</v>
      </c>
      <c r="U14" s="5"/>
    </row>
    <row r="15" spans="1:29">
      <c r="A15" s="32" t="s">
        <v>17</v>
      </c>
      <c r="B15" s="10">
        <f>VLOOKUP(A15,'T2019'!A:N,14,0)</f>
        <v>37749</v>
      </c>
      <c r="C15" s="10">
        <f>VLOOKUP(A15,'T22'!A:N,14,FALSE)</f>
        <v>27617</v>
      </c>
      <c r="D15" s="9">
        <f>C15-B15</f>
        <v>-10132</v>
      </c>
      <c r="E15" s="75">
        <f>C15/B15-1</f>
        <v>-0.26840446104532567</v>
      </c>
      <c r="F15" s="93">
        <f>B15/$B$7</f>
        <v>5.3332787040425204E-2</v>
      </c>
      <c r="G15" s="93">
        <f>C15/$C$7</f>
        <v>6.6695969068256075E-2</v>
      </c>
      <c r="H15" s="10">
        <f>VLOOKUP(A15,'N2019'!A:N,14,0)</f>
        <v>85157</v>
      </c>
      <c r="I15" s="10">
        <f>VLOOKUP(A15,'N22'!A:N,14,0)</f>
        <v>88287</v>
      </c>
      <c r="J15" s="9">
        <f>I15-H15</f>
        <v>3130</v>
      </c>
      <c r="K15" s="75">
        <f>I15/H15-1</f>
        <v>3.6755639583357702E-2</v>
      </c>
      <c r="L15" s="93">
        <f>H15/$H$7</f>
        <v>5.6081124243559759E-2</v>
      </c>
      <c r="M15" s="93">
        <f>I15/$I$7</f>
        <v>9.658997044983858E-2</v>
      </c>
      <c r="N15" s="53">
        <f>H15/B15</f>
        <v>2.255874327796763</v>
      </c>
      <c r="O15" s="56">
        <f>I15/C15</f>
        <v>3.1968352826157802</v>
      </c>
      <c r="P15" s="84">
        <f>O15/N15-1</f>
        <v>0.41711585757439873</v>
      </c>
      <c r="U15" s="5"/>
      <c r="AC15" s="5"/>
    </row>
    <row r="16" spans="1:29">
      <c r="A16" s="32" t="s">
        <v>19</v>
      </c>
      <c r="B16" s="10">
        <f>VLOOKUP(A16,'T2019'!A:N,14,0)</f>
        <v>30369</v>
      </c>
      <c r="C16" s="10">
        <f>VLOOKUP(A16,'T22'!A:N,14,FALSE)</f>
        <v>24893</v>
      </c>
      <c r="D16" s="9">
        <f>C16-B16</f>
        <v>-5476</v>
      </c>
      <c r="E16" s="75">
        <f>C16/B16-1</f>
        <v>-0.18031545325825682</v>
      </c>
      <c r="F16" s="93">
        <f>B16/$B$7</f>
        <v>4.2906127569754773E-2</v>
      </c>
      <c r="G16" s="93">
        <f>C16/$C$7</f>
        <v>6.0117418909226152E-2</v>
      </c>
      <c r="H16" s="10">
        <f>VLOOKUP(A16,'N2019'!A:N,14,0)</f>
        <v>59565</v>
      </c>
      <c r="I16" s="10">
        <f>VLOOKUP(A16,'N22'!A:N,14,0)</f>
        <v>50375</v>
      </c>
      <c r="J16" s="9">
        <f>I16-H16</f>
        <v>-9190</v>
      </c>
      <c r="K16" s="75">
        <f>I16/H16-1</f>
        <v>-0.15428523461764454</v>
      </c>
      <c r="L16" s="93">
        <f>H16/$H$7</f>
        <v>3.922721755777725E-2</v>
      </c>
      <c r="M16" s="93">
        <f>I16/$I$7</f>
        <v>5.5112528021233231E-2</v>
      </c>
      <c r="N16" s="53">
        <f>H16/B16</f>
        <v>1.9613750864368271</v>
      </c>
      <c r="O16" s="56">
        <f>I16/C16</f>
        <v>2.0236612702366128</v>
      </c>
      <c r="P16" s="84">
        <f>O16/N16-1</f>
        <v>3.1756385726780634E-2</v>
      </c>
      <c r="U16" s="5"/>
    </row>
    <row r="17" spans="1:21">
      <c r="A17" s="32" t="s">
        <v>20</v>
      </c>
      <c r="B17" s="10">
        <f>VLOOKUP(A17,'T2019'!A:N,14,0)</f>
        <v>25654</v>
      </c>
      <c r="C17" s="10">
        <f>VLOOKUP(A17,'T22'!A:N,14,FALSE)</f>
        <v>21749</v>
      </c>
      <c r="D17" s="9">
        <f>C17-B17</f>
        <v>-3905</v>
      </c>
      <c r="E17" s="75">
        <f>C17/B17-1</f>
        <v>-0.15221797770328216</v>
      </c>
      <c r="F17" s="93">
        <f>B17/$B$7</f>
        <v>3.6244650685715335E-2</v>
      </c>
      <c r="G17" s="93">
        <f>C17/$C$7</f>
        <v>5.2524554849024206E-2</v>
      </c>
      <c r="H17" s="10">
        <f>VLOOKUP(A17,'N2019'!A:N,14,0)</f>
        <v>43933</v>
      </c>
      <c r="I17" s="10">
        <f>VLOOKUP(A17,'N22'!A:N,14,0)</f>
        <v>35700</v>
      </c>
      <c r="J17" s="9">
        <f>I17-H17</f>
        <v>-8233</v>
      </c>
      <c r="K17" s="75">
        <f>I17/H17-1</f>
        <v>-0.18739899392256387</v>
      </c>
      <c r="L17" s="93">
        <f>H17/$H$7</f>
        <v>2.8932583714695339E-2</v>
      </c>
      <c r="M17" s="93">
        <f>I17/$I$7</f>
        <v>3.9057414399166775E-2</v>
      </c>
      <c r="N17" s="53">
        <f>H17/B17</f>
        <v>1.7125204646448897</v>
      </c>
      <c r="O17" s="56">
        <f>I17/C17</f>
        <v>1.6414547795300933</v>
      </c>
      <c r="P17" s="84">
        <f>O17/N17-1</f>
        <v>-4.1497714381785622E-2</v>
      </c>
      <c r="U17" s="5"/>
    </row>
    <row r="18" spans="1:21">
      <c r="A18" s="32" t="s">
        <v>24</v>
      </c>
      <c r="B18" s="10">
        <f>VLOOKUP(A18,'T2019'!A:N,14,0)</f>
        <v>61368</v>
      </c>
      <c r="C18" s="10">
        <f>VLOOKUP(A18,'T22'!A:N,14,FALSE)</f>
        <v>21032</v>
      </c>
      <c r="D18" s="9">
        <f>C18-B18</f>
        <v>-40336</v>
      </c>
      <c r="E18" s="75">
        <f>C18/B18-1</f>
        <v>-0.65728066744883329</v>
      </c>
      <c r="F18" s="93">
        <f>B18/$B$7</f>
        <v>8.6702335826030194E-2</v>
      </c>
      <c r="G18" s="93">
        <f>C18/$C$7</f>
        <v>5.0792976117737691E-2</v>
      </c>
      <c r="H18" s="10">
        <f>VLOOKUP(A18,'N2019'!A:N,14,0)</f>
        <v>151755</v>
      </c>
      <c r="I18" s="10">
        <f>VLOOKUP(A18,'N22'!A:N,14,0)</f>
        <v>34597</v>
      </c>
      <c r="J18" s="9">
        <f>I18-H18</f>
        <v>-117158</v>
      </c>
      <c r="K18" s="75">
        <f>I18/H18-1</f>
        <v>-0.77202069124575801</v>
      </c>
      <c r="L18" s="93">
        <f>H18/$H$7</f>
        <v>9.9940005044581323E-2</v>
      </c>
      <c r="M18" s="93">
        <f>I18/$I$7</f>
        <v>3.7850682520111284E-2</v>
      </c>
      <c r="N18" s="53">
        <f>H18/B18</f>
        <v>2.4728685960109504</v>
      </c>
      <c r="O18" s="56">
        <f>I18/C18</f>
        <v>1.6449695701787752</v>
      </c>
      <c r="P18" s="84">
        <f>O18/N18-1</f>
        <v>-0.33479297167980582</v>
      </c>
      <c r="U18" s="5"/>
    </row>
    <row r="19" spans="1:21">
      <c r="A19" s="32" t="s">
        <v>21</v>
      </c>
      <c r="B19" s="10">
        <f>VLOOKUP(A19,'T2019'!A:N,14,0)</f>
        <v>21263</v>
      </c>
      <c r="C19" s="10">
        <f>VLOOKUP(A19,'T22'!A:N,14,FALSE)</f>
        <v>18182</v>
      </c>
      <c r="D19" s="9">
        <f>C19-B19</f>
        <v>-3081</v>
      </c>
      <c r="E19" s="75">
        <f>C19/B19-1</f>
        <v>-0.14489959083854587</v>
      </c>
      <c r="F19" s="93">
        <f>B19/$B$7</f>
        <v>3.0040929583315085E-2</v>
      </c>
      <c r="G19" s="93">
        <f>C19/$C$7</f>
        <v>4.3910131788356156E-2</v>
      </c>
      <c r="H19" s="10">
        <f>VLOOKUP(A19,'N2019'!A:N,14,0)</f>
        <v>45505</v>
      </c>
      <c r="I19" s="10">
        <f>VLOOKUP(A19,'N22'!A:N,14,0)</f>
        <v>37553</v>
      </c>
      <c r="J19" s="9">
        <f>I19-H19</f>
        <v>-7952</v>
      </c>
      <c r="K19" s="75">
        <f>I19/H19-1</f>
        <v>-0.17475002746950885</v>
      </c>
      <c r="L19" s="93">
        <f>H19/$H$7</f>
        <v>2.9967842440470977E-2</v>
      </c>
      <c r="M19" s="93">
        <f>I19/$I$7</f>
        <v>4.1084680194171143E-2</v>
      </c>
      <c r="N19" s="53">
        <f>H19/B19</f>
        <v>2.1401025255138033</v>
      </c>
      <c r="O19" s="56">
        <f>I19/C19</f>
        <v>2.0653943460565394</v>
      </c>
      <c r="P19" s="84">
        <f>O19/N19-1</f>
        <v>-3.4908691787711277E-2</v>
      </c>
      <c r="U19" s="5"/>
    </row>
    <row r="20" spans="1:21">
      <c r="A20" s="32" t="s">
        <v>30</v>
      </c>
      <c r="B20" s="10">
        <f>VLOOKUP(A20,'T2019'!A:N,14,0)</f>
        <v>18964</v>
      </c>
      <c r="C20" s="10">
        <f>VLOOKUP(A20,'T22'!A:N,14,FALSE)</f>
        <v>11701</v>
      </c>
      <c r="D20" s="9">
        <f>C20-B20</f>
        <v>-7263</v>
      </c>
      <c r="E20" s="75">
        <f>C20/B20-1</f>
        <v>-0.38298882092385578</v>
      </c>
      <c r="F20" s="93">
        <f>B20/$B$7</f>
        <v>2.6792841490757995E-2</v>
      </c>
      <c r="G20" s="93">
        <f>C20/$C$7</f>
        <v>2.8258302280032749E-2</v>
      </c>
      <c r="H20" s="10">
        <f>VLOOKUP(A20,'N2019'!A:N,14,0)</f>
        <v>37162</v>
      </c>
      <c r="I20" s="10">
        <f>VLOOKUP(A20,'N22'!A:N,14,0)</f>
        <v>21656</v>
      </c>
      <c r="J20" s="9">
        <f>I20-H20</f>
        <v>-15506</v>
      </c>
      <c r="K20" s="75">
        <f>I20/H20-1</f>
        <v>-0.41725418438189543</v>
      </c>
      <c r="L20" s="93">
        <f>H20/$H$7</f>
        <v>2.4473463592413633E-2</v>
      </c>
      <c r="M20" s="93">
        <f>I20/$I$7</f>
        <v>2.3692643311718647E-2</v>
      </c>
      <c r="N20" s="53">
        <f>H20/B20</f>
        <v>1.9596076777051255</v>
      </c>
      <c r="O20" s="56">
        <f>I20/C20</f>
        <v>1.8507819844457738</v>
      </c>
      <c r="P20" s="84">
        <f>O20/N20-1</f>
        <v>-5.5534428905073541E-2</v>
      </c>
      <c r="U20" s="5"/>
    </row>
    <row r="21" spans="1:21">
      <c r="A21" s="32" t="s">
        <v>33</v>
      </c>
      <c r="B21" s="10">
        <f>VLOOKUP(A21,'T2019'!A:N,14,0)</f>
        <v>15351</v>
      </c>
      <c r="C21" s="10">
        <f>VLOOKUP(A21,'T22'!A:N,14,FALSE)</f>
        <v>10904</v>
      </c>
      <c r="D21" s="9">
        <f>C21-B21</f>
        <v>-4447</v>
      </c>
      <c r="E21" s="75">
        <f>C21/B21-1</f>
        <v>-0.28968796821053999</v>
      </c>
      <c r="F21" s="93">
        <f>B21/$B$7</f>
        <v>2.1688299394886416E-2</v>
      </c>
      <c r="G21" s="93">
        <f>C21/$C$7</f>
        <v>2.6333520900903948E-2</v>
      </c>
      <c r="H21" s="10">
        <f>VLOOKUP(A21,'N2019'!A:N,14,0)</f>
        <v>93714</v>
      </c>
      <c r="I21" s="10">
        <f>VLOOKUP(A21,'N22'!A:N,14,0)</f>
        <v>61810</v>
      </c>
      <c r="J21" s="9">
        <f>I21-H21</f>
        <v>-31904</v>
      </c>
      <c r="K21" s="75">
        <f>I21/H21-1</f>
        <v>-0.3404400623172632</v>
      </c>
      <c r="L21" s="93">
        <f>H21/$H$7</f>
        <v>6.1716435259120912E-2</v>
      </c>
      <c r="M21" s="93">
        <f>I21/$I$7</f>
        <v>6.762293512640051E-2</v>
      </c>
      <c r="N21" s="53">
        <f>H21/B21</f>
        <v>6.1047488762947042</v>
      </c>
      <c r="O21" s="56">
        <f>I21/C21</f>
        <v>5.6685619955979458</v>
      </c>
      <c r="P21" s="84">
        <f>O21/N21-1</f>
        <v>-7.1450421554686949E-2</v>
      </c>
      <c r="U21" s="5"/>
    </row>
    <row r="22" spans="1:21">
      <c r="A22" s="32" t="s">
        <v>28</v>
      </c>
      <c r="B22" s="10">
        <f>VLOOKUP(A22,'T2019'!A:N,14,0)</f>
        <v>11083</v>
      </c>
      <c r="C22" s="10">
        <f>VLOOKUP(A22,'T22'!A:N,14,FALSE)</f>
        <v>8902</v>
      </c>
      <c r="D22" s="9">
        <f>C22-B22</f>
        <v>-2181</v>
      </c>
      <c r="E22" s="75">
        <f>C22/B22-1</f>
        <v>-0.19678787331949832</v>
      </c>
      <c r="F22" s="93">
        <f>B22/$B$7</f>
        <v>1.5658355950330671E-2</v>
      </c>
      <c r="G22" s="93">
        <f>C22/$C$7</f>
        <v>2.1498624638650671E-2</v>
      </c>
      <c r="H22" s="10">
        <f>VLOOKUP(A22,'N2019'!A:N,14,0)</f>
        <v>24710</v>
      </c>
      <c r="I22" s="10">
        <f>VLOOKUP(A22,'N22'!A:N,14,0)</f>
        <v>18141</v>
      </c>
      <c r="J22" s="9">
        <f>I22-H22</f>
        <v>-6569</v>
      </c>
      <c r="K22" s="75">
        <f>I22/H22-1</f>
        <v>-0.26584378794010521</v>
      </c>
      <c r="L22" s="93">
        <f>H22/$H$7</f>
        <v>1.6273055415977098E-2</v>
      </c>
      <c r="M22" s="93">
        <f>I22/$I$7</f>
        <v>1.9847074358971553E-2</v>
      </c>
      <c r="N22" s="53">
        <f>H22/B22</f>
        <v>2.2295407380673105</v>
      </c>
      <c r="O22" s="56">
        <f>I22/C22</f>
        <v>2.0378566614243989</v>
      </c>
      <c r="P22" s="84">
        <f>O22/N22-1</f>
        <v>-8.597469127613877E-2</v>
      </c>
      <c r="U22" s="5"/>
    </row>
    <row r="23" spans="1:21">
      <c r="A23" s="32" t="s">
        <v>22</v>
      </c>
      <c r="B23" s="10">
        <f>VLOOKUP(A23,'T2019'!A:N,14,0)</f>
        <v>18950</v>
      </c>
      <c r="C23" s="10">
        <f>VLOOKUP(A23,'T22'!A:N,14,FALSE)</f>
        <v>8411</v>
      </c>
      <c r="D23" s="9">
        <f>C23-B23</f>
        <v>-10539</v>
      </c>
      <c r="E23" s="75">
        <f>C23/B23-1</f>
        <v>-0.55614775725593668</v>
      </c>
      <c r="F23" s="93">
        <f>B23/$B$7</f>
        <v>2.6773061919946425E-2</v>
      </c>
      <c r="G23" s="93">
        <f>C23/$C$7</f>
        <v>2.0312843387518625E-2</v>
      </c>
      <c r="H23" s="10">
        <f>VLOOKUP(A23,'N2019'!A:N,14,0)</f>
        <v>36302</v>
      </c>
      <c r="I23" s="10">
        <f>VLOOKUP(A23,'N22'!A:N,14,0)</f>
        <v>15684</v>
      </c>
      <c r="J23" s="9">
        <f>I23-H23</f>
        <v>-20618</v>
      </c>
      <c r="K23" s="75">
        <f>I23/H23-1</f>
        <v>-0.5679576882816374</v>
      </c>
      <c r="L23" s="93">
        <f>H23/$H$7</f>
        <v>2.3907100676276837E-2</v>
      </c>
      <c r="M23" s="93">
        <f>I23/$I$7</f>
        <v>1.7159005250323017E-2</v>
      </c>
      <c r="N23" s="53">
        <f>H23/B23</f>
        <v>1.9156728232189975</v>
      </c>
      <c r="O23" s="56">
        <f>I23/C23</f>
        <v>1.864700986802996</v>
      </c>
      <c r="P23" s="84">
        <f>O23/N23-1</f>
        <v>-2.6607798470696609E-2</v>
      </c>
      <c r="U23" s="5"/>
    </row>
    <row r="24" spans="1:21">
      <c r="A24" s="32" t="s">
        <v>25</v>
      </c>
      <c r="B24" s="10">
        <f>VLOOKUP(A24,'T2019'!A:N,14,0)</f>
        <v>21764</v>
      </c>
      <c r="C24" s="10">
        <f>VLOOKUP(A24,'T22'!A:N,14,FALSE)</f>
        <v>7771</v>
      </c>
      <c r="D24" s="9">
        <f>C24-B24</f>
        <v>-13993</v>
      </c>
      <c r="E24" s="75">
        <f>C24/B24-1</f>
        <v>-0.64294247380996139</v>
      </c>
      <c r="F24" s="93">
        <f>B24/$B$7</f>
        <v>3.0748755653071978E-2</v>
      </c>
      <c r="G24" s="93">
        <f>C24/$C$7</f>
        <v>1.8767222204780318E-2</v>
      </c>
      <c r="H24" s="10">
        <f>VLOOKUP(A24,'N2019'!A:N,14,0)</f>
        <v>43479</v>
      </c>
      <c r="I24" s="10">
        <f>VLOOKUP(A24,'N22'!A:N,14,0)</f>
        <v>19032</v>
      </c>
      <c r="J24" s="9">
        <f>I24-H24</f>
        <v>-24447</v>
      </c>
      <c r="K24" s="75">
        <f>I24/H24-1</f>
        <v>-0.56227144138549645</v>
      </c>
      <c r="L24" s="93">
        <f>H24/$H$7</f>
        <v>2.863359677989754E-2</v>
      </c>
      <c r="M24" s="93">
        <f>I24/$I$7</f>
        <v>2.0821868651118826E-2</v>
      </c>
      <c r="N24" s="53">
        <f>H24/B24</f>
        <v>1.9977485756294799</v>
      </c>
      <c r="O24" s="56">
        <f>I24/C24</f>
        <v>2.4491056492085961</v>
      </c>
      <c r="P24" s="84">
        <f>O24/N24-1</f>
        <v>0.22593287217681834</v>
      </c>
      <c r="U24" s="5"/>
    </row>
    <row r="25" spans="1:21">
      <c r="A25" s="32" t="s">
        <v>23</v>
      </c>
      <c r="B25" s="10">
        <f>VLOOKUP(A25,'T2019'!A:N,14,0)</f>
        <v>22701</v>
      </c>
      <c r="C25" s="10">
        <f>VLOOKUP(A25,'T22'!A:N,14,FALSE)</f>
        <v>7761</v>
      </c>
      <c r="D25" s="9">
        <f>C25-B25</f>
        <v>-14940</v>
      </c>
      <c r="E25" s="75">
        <f>C25/B25-1</f>
        <v>-0.65812078763050086</v>
      </c>
      <c r="F25" s="93">
        <f>B25/$B$7</f>
        <v>3.2072574070960626E-2</v>
      </c>
      <c r="G25" s="93">
        <f>C25/$C$7</f>
        <v>1.8743071873800029E-2</v>
      </c>
      <c r="H25" s="10">
        <f>VLOOKUP(A25,'N2019'!A:N,14,0)</f>
        <v>44427</v>
      </c>
      <c r="I25" s="10">
        <f>VLOOKUP(A25,'N22'!A:N,14,0)</f>
        <v>16851</v>
      </c>
      <c r="J25" s="9">
        <f>I25-H25</f>
        <v>-27576</v>
      </c>
      <c r="K25" s="75">
        <f>I25/H25-1</f>
        <v>-0.62070362617327302</v>
      </c>
      <c r="L25" s="93">
        <f>H25/$H$7</f>
        <v>2.9257913110708803E-2</v>
      </c>
      <c r="M25" s="93">
        <f>I25/$I$7</f>
        <v>1.8435756023539477E-2</v>
      </c>
      <c r="N25" s="53">
        <f>H25/B25</f>
        <v>1.9570503502048369</v>
      </c>
      <c r="O25" s="56">
        <f>I25/C25</f>
        <v>2.1712408194820254</v>
      </c>
      <c r="P25" s="84">
        <f>O25/N25-1</f>
        <v>0.10944555885073171</v>
      </c>
      <c r="U25" s="5"/>
    </row>
    <row r="26" spans="1:21">
      <c r="A26" s="32" t="s">
        <v>29</v>
      </c>
      <c r="B26" s="10">
        <f>VLOOKUP(A26,'T2019'!A:N,14,0)</f>
        <v>13274</v>
      </c>
      <c r="C26" s="10">
        <f>VLOOKUP(A26,'T22'!A:N,14,FALSE)</f>
        <v>7286</v>
      </c>
      <c r="D26" s="9">
        <f>C26-B26</f>
        <v>-5988</v>
      </c>
      <c r="E26" s="75">
        <f>C26/B26-1</f>
        <v>-0.45110742805484405</v>
      </c>
      <c r="F26" s="93">
        <f>B26/$B$7</f>
        <v>1.8753858782341364E-2</v>
      </c>
      <c r="G26" s="93">
        <f>C26/$C$7</f>
        <v>1.7595931152236441E-2</v>
      </c>
      <c r="H26" s="10">
        <f>VLOOKUP(A26,'N2019'!A:N,14,0)</f>
        <v>23754</v>
      </c>
      <c r="I26" s="10">
        <f>VLOOKUP(A26,'N22'!A:N,14,0)</f>
        <v>13475</v>
      </c>
      <c r="J26" s="9">
        <f>I26-H26</f>
        <v>-10279</v>
      </c>
      <c r="K26" s="75">
        <f>I26/H26-1</f>
        <v>-0.43272711964300747</v>
      </c>
      <c r="L26" s="93">
        <f>H26/$H$7</f>
        <v>1.5643470592922704E-2</v>
      </c>
      <c r="M26" s="93">
        <f>I26/$I$7</f>
        <v>1.4742259356548243E-2</v>
      </c>
      <c r="N26" s="53">
        <f>H26/B26</f>
        <v>1.7895133343378031</v>
      </c>
      <c r="O26" s="56">
        <f>I26/C26</f>
        <v>1.8494372769695306</v>
      </c>
      <c r="P26" s="84">
        <f>O26/N26-1</f>
        <v>3.3486167150524215E-2</v>
      </c>
      <c r="U26" s="5"/>
    </row>
    <row r="27" spans="1:21">
      <c r="A27" s="32" t="s">
        <v>26</v>
      </c>
      <c r="B27" s="10">
        <f>VLOOKUP(A27,'T2019'!A:N,14,0)</f>
        <v>11083</v>
      </c>
      <c r="C27" s="10">
        <f>VLOOKUP(A27,'T22'!A:N,14,FALSE)</f>
        <v>6992</v>
      </c>
      <c r="D27" s="9">
        <f>C27-B27</f>
        <v>-4091</v>
      </c>
      <c r="E27" s="75">
        <f>C27/B27-1</f>
        <v>-0.36912388342506541</v>
      </c>
      <c r="F27" s="93">
        <f>B27/$B$7</f>
        <v>1.5658355950330671E-2</v>
      </c>
      <c r="G27" s="93">
        <f>C27/$C$7</f>
        <v>1.6885911421416031E-2</v>
      </c>
      <c r="H27" s="10">
        <f>VLOOKUP(A27,'N2019'!A:N,14,0)</f>
        <v>21521</v>
      </c>
      <c r="I27" s="10">
        <f>VLOOKUP(A27,'N22'!A:N,14,0)</f>
        <v>13241</v>
      </c>
      <c r="J27" s="9">
        <f>I27-H27</f>
        <v>-8280</v>
      </c>
      <c r="K27" s="75">
        <f>I27/H27-1</f>
        <v>-0.38474048603689415</v>
      </c>
      <c r="L27" s="93">
        <f>H27/$H$7</f>
        <v>1.4172902695558201E-2</v>
      </c>
      <c r="M27" s="93">
        <f>I27/$I$7</f>
        <v>1.4486252774772192E-2</v>
      </c>
      <c r="N27" s="53">
        <f>H27/B27</f>
        <v>1.9418027609852928</v>
      </c>
      <c r="O27" s="56">
        <f>I27/C27</f>
        <v>1.8937356979405033</v>
      </c>
      <c r="P27" s="84">
        <f>O27/N27-1</f>
        <v>-2.4753833916890566E-2</v>
      </c>
      <c r="U27" s="5"/>
    </row>
    <row r="28" spans="1:21">
      <c r="A28" s="32" t="s">
        <v>27</v>
      </c>
      <c r="B28" s="10">
        <f>VLOOKUP(A28,'T2019'!A:N,14,0)</f>
        <v>7811</v>
      </c>
      <c r="C28" s="10">
        <f>VLOOKUP(A28,'T22'!A:N,14,FALSE)</f>
        <v>6307</v>
      </c>
      <c r="D28" s="9">
        <f>C28-B28</f>
        <v>-1504</v>
      </c>
      <c r="E28" s="75">
        <f>C28/B28-1</f>
        <v>-0.19254896940212518</v>
      </c>
      <c r="F28" s="93">
        <f>B28/$B$7</f>
        <v>1.1035587686369475E-2</v>
      </c>
      <c r="G28" s="93">
        <f>C28/$C$7</f>
        <v>1.5231613749266433E-2</v>
      </c>
      <c r="H28" s="10">
        <f>VLOOKUP(A28,'N2019'!A:N,14,0)</f>
        <v>16611</v>
      </c>
      <c r="I28" s="10">
        <f>VLOOKUP(A28,'N22'!A:N,14,0)</f>
        <v>12339</v>
      </c>
      <c r="J28" s="9">
        <f>I28-H28</f>
        <v>-4272</v>
      </c>
      <c r="K28" s="75">
        <f>I28/H28-1</f>
        <v>-0.25717897778580456</v>
      </c>
      <c r="L28" s="93">
        <f>H28/$H$7</f>
        <v>1.0939365581335313E-2</v>
      </c>
      <c r="M28" s="93">
        <f>I28/$I$7</f>
        <v>1.3499423985191003E-2</v>
      </c>
      <c r="N28" s="53">
        <f>H28/B28</f>
        <v>2.1266163103315838</v>
      </c>
      <c r="O28" s="56">
        <f>I28/C28</f>
        <v>1.956397653400983</v>
      </c>
      <c r="P28" s="84">
        <f>O28/N28-1</f>
        <v>-8.0042016090838719E-2</v>
      </c>
      <c r="U28" s="5"/>
    </row>
    <row r="29" spans="1:21">
      <c r="A29" s="32" t="s">
        <v>31</v>
      </c>
      <c r="B29" s="10">
        <f>VLOOKUP(A29,'T2019'!A:N,14,0)</f>
        <v>3979</v>
      </c>
      <c r="C29" s="10">
        <f>VLOOKUP(A29,'T22'!A:N,14,FALSE)</f>
        <v>4715</v>
      </c>
      <c r="D29" s="9">
        <f>C29-B29</f>
        <v>736</v>
      </c>
      <c r="E29" s="75">
        <f>C29/B29-1</f>
        <v>0.18497109826589586</v>
      </c>
      <c r="F29" s="93">
        <f>B29/$B$7</f>
        <v>5.6216365899454789E-3</v>
      </c>
      <c r="G29" s="93">
        <f>C29/$C$7</f>
        <v>1.1386881057204888E-2</v>
      </c>
      <c r="H29" s="10">
        <f>VLOOKUP(A29,'N2019'!A:N,14,0)</f>
        <v>8213</v>
      </c>
      <c r="I29" s="10">
        <f>VLOOKUP(A29,'N22'!A:N,14,0)</f>
        <v>10464</v>
      </c>
      <c r="J29" s="9">
        <f>I29-H29</f>
        <v>2251</v>
      </c>
      <c r="K29" s="75">
        <f>I29/H29-1</f>
        <v>0.27407768172409597</v>
      </c>
      <c r="L29" s="93">
        <f>H29/$H$7</f>
        <v>5.4087658491064304E-3</v>
      </c>
      <c r="M29" s="93">
        <f>I29/$I$7</f>
        <v>1.1448089195318799E-2</v>
      </c>
      <c r="N29" s="53">
        <f>H29/B29</f>
        <v>2.0640864538828851</v>
      </c>
      <c r="O29" s="56">
        <f>I29/C29</f>
        <v>2.2193001060445385</v>
      </c>
      <c r="P29" s="84">
        <f>O29/N29-1</f>
        <v>7.5197263113505386E-2</v>
      </c>
      <c r="U29" s="5"/>
    </row>
    <row r="30" spans="1:21">
      <c r="A30" s="32" t="s">
        <v>32</v>
      </c>
      <c r="B30" s="10">
        <f>VLOOKUP(A30,'T2019'!A:N,14,0)</f>
        <v>5475</v>
      </c>
      <c r="C30" s="10">
        <f>VLOOKUP(A30,'T22'!A:N,14,FALSE)</f>
        <v>4615</v>
      </c>
      <c r="D30" s="9">
        <f>C30-B30</f>
        <v>-860</v>
      </c>
      <c r="E30" s="75">
        <f>C30/B30-1</f>
        <v>-0.1570776255707762</v>
      </c>
      <c r="F30" s="93">
        <f>B30/$B$7</f>
        <v>7.7352250138103791E-3</v>
      </c>
      <c r="G30" s="93">
        <f>C30/$C$7</f>
        <v>1.1145377747402029E-2</v>
      </c>
      <c r="H30" s="10">
        <f>VLOOKUP(A30,'N2019'!A:N,14,0)</f>
        <v>12170</v>
      </c>
      <c r="I30" s="10">
        <f>VLOOKUP(A30,'N22'!A:N,14,0)</f>
        <v>8449</v>
      </c>
      <c r="J30" s="9">
        <f>I30-H30</f>
        <v>-3721</v>
      </c>
      <c r="K30" s="75">
        <f>I30/H30-1</f>
        <v>-0.30575184880854556</v>
      </c>
      <c r="L30" s="93">
        <f>H30/$H$7</f>
        <v>8.0146938248660971E-3</v>
      </c>
      <c r="M30" s="93">
        <f>I30/$I$7</f>
        <v>9.2435880744694693E-3</v>
      </c>
      <c r="N30" s="53">
        <f>H30/B30</f>
        <v>2.2228310502283106</v>
      </c>
      <c r="O30" s="56">
        <f>I30/C30</f>
        <v>1.8307692307692307</v>
      </c>
      <c r="P30" s="84">
        <f>O30/N30-1</f>
        <v>-0.17637949560710453</v>
      </c>
      <c r="U30" s="5"/>
    </row>
    <row r="31" spans="1:21">
      <c r="A31" s="32" t="s">
        <v>34</v>
      </c>
      <c r="B31" s="10">
        <f>VLOOKUP(A31,'T2019'!A:N,14,0)</f>
        <v>6606</v>
      </c>
      <c r="C31" s="10">
        <f>VLOOKUP(A31,'T22'!A:N,14,FALSE)</f>
        <v>3625</v>
      </c>
      <c r="D31" s="9">
        <f>C31-B31</f>
        <v>-2981</v>
      </c>
      <c r="E31" s="75">
        <f>C31/B31-1</f>
        <v>-0.4512564335452619</v>
      </c>
      <c r="F31" s="93">
        <f>B31/$B$7</f>
        <v>9.3331317700879202E-3</v>
      </c>
      <c r="G31" s="93">
        <f>C31/$C$7</f>
        <v>8.754494980353706E-3</v>
      </c>
      <c r="H31" s="10">
        <f>VLOOKUP(A31,'N2019'!A:N,14,0)</f>
        <v>10598</v>
      </c>
      <c r="I31" s="10">
        <f>VLOOKUP(A31,'N22'!A:N,14,0)</f>
        <v>5722</v>
      </c>
      <c r="J31" s="9">
        <f>I31-H31</f>
        <v>-4876</v>
      </c>
      <c r="K31" s="75">
        <f>I31/H31-1</f>
        <v>-0.46008680883185504</v>
      </c>
      <c r="L31" s="93">
        <f>H31/$H$7</f>
        <v>6.9794350990904606E-3</v>
      </c>
      <c r="M31" s="93">
        <f>I31/$I$7</f>
        <v>6.2601267560793358E-3</v>
      </c>
      <c r="N31" s="53">
        <f>H31/B31</f>
        <v>1.6042991220102936</v>
      </c>
      <c r="O31" s="56">
        <f>I31/C31</f>
        <v>1.5784827586206898</v>
      </c>
      <c r="P31" s="84">
        <f>O31/N31-1</f>
        <v>-1.6091988729168061E-2</v>
      </c>
      <c r="U31" s="5"/>
    </row>
    <row r="32" spans="1:21">
      <c r="A32" s="32" t="s">
        <v>36</v>
      </c>
      <c r="B32" s="10">
        <f>VLOOKUP(A32,'T2019'!A:N,14,0)</f>
        <v>6292</v>
      </c>
      <c r="C32" s="10">
        <f>VLOOKUP(A32,'T22'!A:N,14,FALSE)</f>
        <v>3447</v>
      </c>
      <c r="D32" s="9">
        <f>C32-B32</f>
        <v>-2845</v>
      </c>
      <c r="E32" s="75">
        <f>C32/B32-1</f>
        <v>-0.45216147488874758</v>
      </c>
      <c r="F32" s="93">
        <f>B32/$B$7</f>
        <v>8.8895042533141382E-3</v>
      </c>
      <c r="G32" s="93">
        <f>C32/$C$7</f>
        <v>8.324619088904613E-3</v>
      </c>
      <c r="H32" s="10">
        <f>VLOOKUP(A32,'N2019'!A:N,14,0)</f>
        <v>10121</v>
      </c>
      <c r="I32" s="10">
        <f>VLOOKUP(A32,'N22'!A:N,14,0)</f>
        <v>13758</v>
      </c>
      <c r="J32" s="9">
        <f>I32-H32</f>
        <v>3637</v>
      </c>
      <c r="K32" s="75">
        <f>I32/H32-1</f>
        <v>0.35935184270329024</v>
      </c>
      <c r="L32" s="93">
        <f>H32/$H$7</f>
        <v>6.6653012490936548E-3</v>
      </c>
      <c r="M32" s="93">
        <f>I32/$I$7</f>
        <v>1.5051874154166289E-2</v>
      </c>
      <c r="N32" s="53">
        <f>H32/B32</f>
        <v>1.6085505403687221</v>
      </c>
      <c r="O32" s="56">
        <f>I32/C32</f>
        <v>3.991296779808529</v>
      </c>
      <c r="P32" s="84">
        <f>O32/N32-1</f>
        <v>1.4813002014183643</v>
      </c>
      <c r="U32" s="5"/>
    </row>
    <row r="33" spans="1:21">
      <c r="A33" s="32" t="s">
        <v>35</v>
      </c>
      <c r="B33" s="10">
        <f>VLOOKUP(A33,'T2019'!A:N,14,0)</f>
        <v>5126</v>
      </c>
      <c r="C33" s="10">
        <f>VLOOKUP(A33,'T22'!A:N,14,FALSE)</f>
        <v>3065</v>
      </c>
      <c r="D33" s="9">
        <f>C33-B33</f>
        <v>-2061</v>
      </c>
      <c r="E33" s="75">
        <f>C33/B33-1</f>
        <v>-0.4020678891923527</v>
      </c>
      <c r="F33" s="93">
        <f>B33/$B$7</f>
        <v>7.2421485700076716E-3</v>
      </c>
      <c r="G33" s="93">
        <f>C33/$C$7</f>
        <v>7.4020764454576851E-3</v>
      </c>
      <c r="H33" s="10">
        <f>VLOOKUP(A33,'N2019'!A:N,14,0)</f>
        <v>8697</v>
      </c>
      <c r="I33" s="10">
        <f>VLOOKUP(A33,'N22'!A:N,14,0)</f>
        <v>6314</v>
      </c>
      <c r="J33" s="9">
        <f>I33-H33</f>
        <v>-2383</v>
      </c>
      <c r="K33" s="75">
        <f>I33/H33-1</f>
        <v>-0.27400252960791083</v>
      </c>
      <c r="L33" s="93">
        <f>H33/$H$7</f>
        <v>5.7275096298159784E-3</v>
      </c>
      <c r="M33" s="93">
        <f>I33/$I$7</f>
        <v>6.9078015270683194E-3</v>
      </c>
      <c r="N33" s="53">
        <f>H33/B33</f>
        <v>1.6966445571595785</v>
      </c>
      <c r="O33" s="56">
        <f>I33/C33</f>
        <v>2.060032626427406</v>
      </c>
      <c r="P33" s="84">
        <f>O33/N33-1</f>
        <v>0.21418043498526895</v>
      </c>
    </row>
    <row r="34" spans="1:21">
      <c r="A34" s="32" t="s">
        <v>37</v>
      </c>
      <c r="B34" s="10">
        <f>VLOOKUP(A34,'T2019'!A:N,14,0)</f>
        <v>2762</v>
      </c>
      <c r="C34" s="10">
        <f>VLOOKUP(A34,'T22'!A:N,14,FALSE)</f>
        <v>3013</v>
      </c>
      <c r="D34" s="9">
        <f>C34-B34</f>
        <v>251</v>
      </c>
      <c r="E34" s="75">
        <f>C34/B34-1</f>
        <v>9.0876176683562626E-2</v>
      </c>
      <c r="F34" s="93">
        <f>B34/$B$7</f>
        <v>3.9022267558254369E-3</v>
      </c>
      <c r="G34" s="93">
        <f>C34/$C$7</f>
        <v>7.2764947243601974E-3</v>
      </c>
      <c r="H34" s="10">
        <f>VLOOKUP(A34,'N2019'!A:N,14,0)</f>
        <v>5911</v>
      </c>
      <c r="I34" s="10">
        <f>VLOOKUP(A34,'N22'!A:N,14,0)</f>
        <v>5555</v>
      </c>
      <c r="J34" s="9">
        <f>I34-H34</f>
        <v>-356</v>
      </c>
      <c r="K34" s="75">
        <f>I34/H34-1</f>
        <v>-6.0226695990526102E-2</v>
      </c>
      <c r="L34" s="93">
        <f>H34/$H$7</f>
        <v>3.892757206144906E-3</v>
      </c>
      <c r="M34" s="93">
        <f>I34/$I$7</f>
        <v>6.0774212041280517E-3</v>
      </c>
      <c r="N34" s="53">
        <f>H34/B34</f>
        <v>2.1401158580738597</v>
      </c>
      <c r="O34" s="56">
        <f>I34/C34</f>
        <v>1.8436773979422503</v>
      </c>
      <c r="P34" s="84">
        <f>O34/N34-1</f>
        <v>-0.13851514581010071</v>
      </c>
      <c r="U34" s="5"/>
    </row>
    <row r="35" spans="1:21">
      <c r="A35" s="32" t="s">
        <v>39</v>
      </c>
      <c r="B35" s="10">
        <f>VLOOKUP(A35,'T2019'!A:N,14,0)</f>
        <v>2833</v>
      </c>
      <c r="C35" s="10">
        <f>VLOOKUP(A35,'T22'!A:N,14,FALSE)</f>
        <v>1913</v>
      </c>
      <c r="D35" s="9">
        <f>C35-B35</f>
        <v>-920</v>
      </c>
      <c r="E35" s="75">
        <f>C35/B35-1</f>
        <v>-0.32474408753971051</v>
      </c>
      <c r="F35" s="93">
        <f>B35/$B$7</f>
        <v>4.002537436369827E-3</v>
      </c>
      <c r="G35" s="93">
        <f>C35/$C$7</f>
        <v>4.6199583165287281E-3</v>
      </c>
      <c r="H35" s="10">
        <f>VLOOKUP(A35,'N2019'!A:N,14,0)</f>
        <v>7973</v>
      </c>
      <c r="I35" s="10">
        <f>VLOOKUP(A35,'N22'!A:N,14,0)</f>
        <v>5327</v>
      </c>
      <c r="J35" s="9">
        <f>I35-H35</f>
        <v>-2646</v>
      </c>
      <c r="K35" s="75">
        <f>I35/H35-1</f>
        <v>-0.33187006145741882</v>
      </c>
      <c r="L35" s="93">
        <f>H35/$H$7</f>
        <v>5.2507110818124404E-3</v>
      </c>
      <c r="M35" s="93">
        <f>I35/$I$7</f>
        <v>5.8279788936795914E-3</v>
      </c>
      <c r="N35" s="53">
        <f>H35/B35</f>
        <v>2.814331097776209</v>
      </c>
      <c r="O35" s="56">
        <f>I35/C35</f>
        <v>2.7846314688970204</v>
      </c>
      <c r="P35" s="84">
        <f>O35/N35-1</f>
        <v>-1.0552997443213474E-2</v>
      </c>
      <c r="U35" s="5"/>
    </row>
    <row r="36" spans="1:21">
      <c r="A36" s="32" t="s">
        <v>41</v>
      </c>
      <c r="B36" s="10">
        <f>VLOOKUP(A36,'T2019'!A:N,14,0)</f>
        <v>2189</v>
      </c>
      <c r="C36" s="10">
        <f>VLOOKUP(A36,'T22'!A:N,14,FALSE)</f>
        <v>1661</v>
      </c>
      <c r="D36" s="9">
        <f>C36-B36</f>
        <v>-528</v>
      </c>
      <c r="E36" s="75">
        <f>C36/B36-1</f>
        <v>-0.24120603015075381</v>
      </c>
      <c r="F36" s="93">
        <f>B36/$B$7</f>
        <v>3.092677179037611E-3</v>
      </c>
      <c r="G36" s="93">
        <f>C36/$C$7</f>
        <v>4.0113699758255184E-3</v>
      </c>
      <c r="H36" s="10">
        <f>VLOOKUP(A36,'N2019'!A:N,14,0)</f>
        <v>4329</v>
      </c>
      <c r="I36" s="10">
        <f>VLOOKUP(A36,'N22'!A:N,14,0)</f>
        <v>3974</v>
      </c>
      <c r="J36" s="9">
        <f>I36-H36</f>
        <v>-355</v>
      </c>
      <c r="K36" s="75">
        <f>I36/H36-1</f>
        <v>-8.2005082005082053E-2</v>
      </c>
      <c r="L36" s="93">
        <f>H36/$H$7</f>
        <v>2.8509128650653524E-3</v>
      </c>
      <c r="M36" s="93">
        <f>I36/$I$7</f>
        <v>4.3477357093078088E-3</v>
      </c>
      <c r="N36" s="53">
        <f>H36/B36</f>
        <v>1.977615349474646</v>
      </c>
      <c r="O36" s="56">
        <f>I36/C36</f>
        <v>2.3925346177001807</v>
      </c>
      <c r="P36" s="84">
        <f>O36/N36-1</f>
        <v>0.20980787205952778</v>
      </c>
    </row>
    <row r="37" spans="1:21">
      <c r="A37" s="32" t="s">
        <v>40</v>
      </c>
      <c r="B37" s="10">
        <f>VLOOKUP(A37,'T2019'!A:N,14,0)</f>
        <v>1692</v>
      </c>
      <c r="C37" s="10">
        <f>VLOOKUP(A37,'T22'!A:N,14,FALSE)</f>
        <v>1555</v>
      </c>
      <c r="D37" s="9">
        <f>C37-B37</f>
        <v>-137</v>
      </c>
      <c r="E37" s="75">
        <f>C37/B37-1</f>
        <v>-8.0969267139479939E-2</v>
      </c>
      <c r="F37" s="93">
        <f>B37/$B$7</f>
        <v>2.3905024152268786E-3</v>
      </c>
      <c r="G37" s="93">
        <f>C37/$C$7</f>
        <v>3.755376467434486E-3</v>
      </c>
      <c r="H37" s="10">
        <f>VLOOKUP(A37,'N2019'!A:N,14,0)</f>
        <v>2629</v>
      </c>
      <c r="I37" s="10">
        <f>VLOOKUP(A37,'N22'!A:N,14,0)</f>
        <v>2937</v>
      </c>
      <c r="J37" s="9">
        <f>I37-H37</f>
        <v>308</v>
      </c>
      <c r="K37" s="75">
        <f>I37/H37-1</f>
        <v>0.11715481171548126</v>
      </c>
      <c r="L37" s="93">
        <f>H37/$H$7</f>
        <v>1.7313582633995868E-3</v>
      </c>
      <c r="M37" s="93">
        <f>I37/$I$7</f>
        <v>3.213210814855821E-3</v>
      </c>
      <c r="N37" s="53">
        <f>H37/B37</f>
        <v>1.5537825059101655</v>
      </c>
      <c r="O37" s="56">
        <f>I37/C37</f>
        <v>1.8887459807073954</v>
      </c>
      <c r="P37" s="84">
        <f>O37/N37-1</f>
        <v>0.21557938355150741</v>
      </c>
    </row>
    <row r="38" spans="1:21">
      <c r="A38" s="32" t="s">
        <v>38</v>
      </c>
      <c r="B38" s="10">
        <f>VLOOKUP(A38,'T2019'!A:N,14,0)</f>
        <v>2190</v>
      </c>
      <c r="C38" s="10">
        <f>VLOOKUP(A38,'T22'!A:N,14,FALSE)</f>
        <v>1408</v>
      </c>
      <c r="D38" s="9">
        <f>C38-B38</f>
        <v>-782</v>
      </c>
      <c r="E38" s="75">
        <f>C38/B38-1</f>
        <v>-0.35707762557077627</v>
      </c>
      <c r="F38" s="93">
        <f>B38/$B$7</f>
        <v>3.0940900055241517E-3</v>
      </c>
      <c r="G38" s="93">
        <f>C38/$C$7</f>
        <v>3.4003666020242808E-3</v>
      </c>
      <c r="H38" s="10">
        <f>VLOOKUP(A38,'N2019'!A:N,14,0)</f>
        <v>4136</v>
      </c>
      <c r="I38" s="10">
        <f>VLOOKUP(A38,'N22'!A:N,14,0)</f>
        <v>4064</v>
      </c>
      <c r="J38" s="9">
        <f>I38-H38</f>
        <v>-72</v>
      </c>
      <c r="K38" s="75">
        <f>I38/H38-1</f>
        <v>-1.740812379110257E-2</v>
      </c>
      <c r="L38" s="93">
        <f>H38/$H$7</f>
        <v>2.7238104896997683E-3</v>
      </c>
      <c r="M38" s="93">
        <f>I38/$I$7</f>
        <v>4.4461997792216747E-3</v>
      </c>
      <c r="N38" s="53">
        <f>H38/B38</f>
        <v>1.8885844748858447</v>
      </c>
      <c r="O38" s="56">
        <f>I38/C38</f>
        <v>2.8863636363636362</v>
      </c>
      <c r="P38" s="84">
        <f>O38/N38-1</f>
        <v>0.52832117109196419</v>
      </c>
    </row>
    <row r="39" spans="1:21">
      <c r="A39" s="32" t="s">
        <v>43</v>
      </c>
      <c r="B39" s="10">
        <f>VLOOKUP(A39,'T2019'!A:N,14,0)</f>
        <v>2912</v>
      </c>
      <c r="C39" s="10">
        <f>VLOOKUP(A39,'T22'!A:N,14,FALSE)</f>
        <v>1347</v>
      </c>
      <c r="D39" s="9">
        <f>C39-B39</f>
        <v>-1565</v>
      </c>
      <c r="E39" s="75">
        <f>C39/B39-1</f>
        <v>-0.53743131868131866</v>
      </c>
      <c r="F39" s="93">
        <f>B39/$B$7</f>
        <v>4.1141507288065433E-3</v>
      </c>
      <c r="G39" s="93">
        <f>C39/$C$7</f>
        <v>3.2530495830445354E-3</v>
      </c>
      <c r="H39" s="10">
        <f>VLOOKUP(A39,'N2019'!A:N,14,0)</f>
        <v>10618</v>
      </c>
      <c r="I39" s="10">
        <f>VLOOKUP(A39,'N22'!A:N,14,0)</f>
        <v>6719</v>
      </c>
      <c r="J39" s="9">
        <f>I39-H39</f>
        <v>-3899</v>
      </c>
      <c r="K39" s="75">
        <f>I39/H39-1</f>
        <v>-0.36720663025051803</v>
      </c>
      <c r="L39" s="93">
        <f>H39/$H$7</f>
        <v>6.9926063296982931E-3</v>
      </c>
      <c r="M39" s="93">
        <f>I39/$I$7</f>
        <v>7.3508898416807158E-3</v>
      </c>
      <c r="N39" s="53">
        <f>H39/B39</f>
        <v>3.6462912087912089</v>
      </c>
      <c r="O39" s="56">
        <f>I39/C39</f>
        <v>4.9881217520415735</v>
      </c>
      <c r="P39" s="84">
        <f>O39/N39-1</f>
        <v>0.36799873252449244</v>
      </c>
    </row>
    <row r="40" spans="1:21">
      <c r="A40" s="32" t="s">
        <v>45</v>
      </c>
      <c r="B40" s="10">
        <f>VLOOKUP(A40,'T2019'!A:N,14,0)</f>
        <v>2474</v>
      </c>
      <c r="C40" s="10">
        <f>VLOOKUP(A40,'T22'!A:N,14,FALSE)</f>
        <v>1221</v>
      </c>
      <c r="D40" s="9">
        <f>C40-B40</f>
        <v>-1253</v>
      </c>
      <c r="E40" s="75">
        <f>C40/B40-1</f>
        <v>-0.50646725949878735</v>
      </c>
      <c r="F40" s="93">
        <f>B40/$B$7</f>
        <v>3.4953327277017126E-3</v>
      </c>
      <c r="G40" s="93">
        <f>C40/$C$7</f>
        <v>2.948755412692931E-3</v>
      </c>
      <c r="H40" s="10">
        <f>VLOOKUP(A40,'N2019'!A:N,14,0)</f>
        <v>5300</v>
      </c>
      <c r="I40" s="10">
        <f>VLOOKUP(A40,'N22'!A:N,14,0)</f>
        <v>2660</v>
      </c>
      <c r="J40" s="9">
        <f>I40-H40</f>
        <v>-2640</v>
      </c>
      <c r="K40" s="75">
        <f>I40/H40-1</f>
        <v>-0.49811320754716981</v>
      </c>
      <c r="L40" s="93">
        <f>H40/$H$7</f>
        <v>3.4903761110756221E-3</v>
      </c>
      <c r="M40" s="93">
        <f>I40/$I$7</f>
        <v>2.9101602885653675E-3</v>
      </c>
      <c r="N40" s="53">
        <f>H40/B40</f>
        <v>2.1422797089733225</v>
      </c>
      <c r="O40" s="56">
        <f>I40/C40</f>
        <v>2.1785421785421786</v>
      </c>
      <c r="P40" s="84">
        <f>O40/N40-1</f>
        <v>1.6927047115726346E-2</v>
      </c>
    </row>
    <row r="41" spans="1:21">
      <c r="A41" s="32" t="s">
        <v>44</v>
      </c>
      <c r="B41" s="10">
        <f>VLOOKUP(A41,'T2019'!A:N,14,0)</f>
        <v>1430</v>
      </c>
      <c r="C41" s="10">
        <f>VLOOKUP(A41,'T22'!A:N,14,FALSE)</f>
        <v>1142</v>
      </c>
      <c r="D41" s="9">
        <f>C41-B41</f>
        <v>-288</v>
      </c>
      <c r="E41" s="75">
        <f>C41/B41-1</f>
        <v>-0.20139860139860144</v>
      </c>
      <c r="F41" s="93">
        <f>B41/$B$7</f>
        <v>2.0203418757532132E-3</v>
      </c>
      <c r="G41" s="93">
        <f>C41/$C$7</f>
        <v>2.7579677979486707E-3</v>
      </c>
      <c r="H41" s="10">
        <f>VLOOKUP(A41,'N2019'!A:N,14,0)</f>
        <v>2338</v>
      </c>
      <c r="I41" s="10">
        <f>VLOOKUP(A41,'N22'!A:N,14,0)</f>
        <v>2711</v>
      </c>
      <c r="J41" s="9">
        <f>I41-H41</f>
        <v>373</v>
      </c>
      <c r="K41" s="75">
        <f>I41/H41-1</f>
        <v>0.15953806672369542</v>
      </c>
      <c r="L41" s="93">
        <f>H41/$H$7</f>
        <v>1.5397168580556235E-3</v>
      </c>
      <c r="M41" s="93">
        <f>I41/$I$7</f>
        <v>2.9659565948498916E-3</v>
      </c>
      <c r="N41" s="53">
        <f>H41/B41</f>
        <v>1.6349650349650349</v>
      </c>
      <c r="O41" s="56">
        <f>I41/C41</f>
        <v>2.373905429071804</v>
      </c>
      <c r="P41" s="84">
        <f>O41/N41-1</f>
        <v>0.45196097672056457</v>
      </c>
    </row>
    <row r="42" spans="1:21" ht="15" customHeight="1">
      <c r="A42" s="32" t="s">
        <v>51</v>
      </c>
      <c r="B42" s="10">
        <f>VLOOKUP(A42,'T2019'!A:N,14,0)</f>
        <v>3165</v>
      </c>
      <c r="C42" s="10">
        <f>VLOOKUP(A42,'T22'!A:N,14,FALSE)</f>
        <v>951</v>
      </c>
      <c r="D42" s="9">
        <f>C42-B42</f>
        <v>-2214</v>
      </c>
      <c r="E42" s="75">
        <f>C42/B42-1</f>
        <v>-0.69952606635071091</v>
      </c>
      <c r="F42" s="93">
        <f>B42/$B$7</f>
        <v>4.4715958299013422E-3</v>
      </c>
      <c r="G42" s="93">
        <f>C42/$C$7</f>
        <v>2.2966964762252068E-3</v>
      </c>
      <c r="H42" s="10">
        <f>VLOOKUP(A42,'N2019'!A:N,14,0)</f>
        <v>6047</v>
      </c>
      <c r="I42" s="10">
        <f>VLOOKUP(A42,'N22'!A:N,14,0)</f>
        <v>1849</v>
      </c>
      <c r="J42" s="9">
        <f>I42-H42</f>
        <v>-4198</v>
      </c>
      <c r="K42" s="75">
        <f>I42/H42-1</f>
        <v>-0.69422854307921278</v>
      </c>
      <c r="L42" s="93">
        <f>H42/$H$7</f>
        <v>3.9823215742781672E-3</v>
      </c>
      <c r="M42" s="93">
        <f>I42/$I$7</f>
        <v>2.02288961411931E-3</v>
      </c>
      <c r="N42" s="53">
        <f>H42/B42</f>
        <v>1.9105845181674566</v>
      </c>
      <c r="O42" s="56">
        <f>I42/C42</f>
        <v>1.9442691903259726</v>
      </c>
      <c r="P42" s="84">
        <f>O42/N42-1</f>
        <v>1.7630558521862572E-2</v>
      </c>
      <c r="U42" s="5"/>
    </row>
    <row r="43" spans="1:21" ht="15" customHeight="1">
      <c r="A43" s="32" t="s">
        <v>46</v>
      </c>
      <c r="B43" s="10">
        <f>VLOOKUP(A43,'T2019'!A:N,14,0)</f>
        <v>596</v>
      </c>
      <c r="C43" s="10">
        <f>VLOOKUP(A43,'T22'!A:N,14,FALSE)</f>
        <v>921</v>
      </c>
      <c r="D43" s="9">
        <f>C43-B43</f>
        <v>325</v>
      </c>
      <c r="E43" s="75">
        <f>C43/B43-1</f>
        <v>0.54530201342281881</v>
      </c>
      <c r="F43" s="93">
        <f>B43/$B$7</f>
        <v>8.4204458597826224E-4</v>
      </c>
      <c r="G43" s="93">
        <f>C43/$C$7</f>
        <v>2.2242454832843484E-3</v>
      </c>
      <c r="H43" s="10">
        <f>VLOOKUP(A43,'N2019'!A:N,14,0)</f>
        <v>1269</v>
      </c>
      <c r="I43" s="10">
        <f>VLOOKUP(A43,'N22'!A:N,14,0)</f>
        <v>2017</v>
      </c>
      <c r="J43" s="9">
        <f>I43-H43</f>
        <v>748</v>
      </c>
      <c r="K43" s="75">
        <f>I43/H43-1</f>
        <v>0.58944050433412132</v>
      </c>
      <c r="L43" s="93">
        <f>H43/$H$7</f>
        <v>8.3571458206697436E-4</v>
      </c>
      <c r="M43" s="93">
        <f>I43/$I$7</f>
        <v>2.2066892112918594E-3</v>
      </c>
      <c r="N43" s="53">
        <f>H43/B43</f>
        <v>2.1291946308724832</v>
      </c>
      <c r="O43" s="56">
        <f>I43/C43</f>
        <v>2.1900108577633008</v>
      </c>
      <c r="P43" s="84">
        <f>O43/N43-1</f>
        <v>2.8563019091353281E-2</v>
      </c>
    </row>
    <row r="44" spans="1:21">
      <c r="A44" s="32" t="s">
        <v>42</v>
      </c>
      <c r="B44" s="10">
        <f>VLOOKUP(A44,'T2019'!A:N,14,0)</f>
        <v>972</v>
      </c>
      <c r="C44" s="10">
        <f>VLOOKUP(A44,'T22'!A:N,14,FALSE)</f>
        <v>622</v>
      </c>
      <c r="D44" s="9">
        <f>C44-B44</f>
        <v>-350</v>
      </c>
      <c r="E44" s="75">
        <f>C44/B44-1</f>
        <v>-0.36008230452674894</v>
      </c>
      <c r="F44" s="93">
        <f>B44/$B$7</f>
        <v>1.3732673449175687E-3</v>
      </c>
      <c r="G44" s="93">
        <f>C44/$C$7</f>
        <v>1.5021505869737945E-3</v>
      </c>
      <c r="H44" s="10">
        <f>VLOOKUP(A44,'N2019'!A:N,14,0)</f>
        <v>1515</v>
      </c>
      <c r="I44" s="10">
        <f>VLOOKUP(A44,'N22'!A:N,14,0)</f>
        <v>1160</v>
      </c>
      <c r="J44" s="9">
        <f>I44-H44</f>
        <v>-355</v>
      </c>
      <c r="K44" s="75">
        <f>I44/H44-1</f>
        <v>-0.23432343234323427</v>
      </c>
      <c r="L44" s="93">
        <f>H44/$H$7</f>
        <v>9.9772071854331459E-4</v>
      </c>
      <c r="M44" s="93">
        <f>I44/$I$7</f>
        <v>1.269092456667604E-3</v>
      </c>
      <c r="N44" s="53">
        <f>H44/B44</f>
        <v>1.558641975308642</v>
      </c>
      <c r="O44" s="56">
        <f>I44/C44</f>
        <v>1.864951768488746</v>
      </c>
      <c r="P44" s="84">
        <f>O44/N44-1</f>
        <v>0.19652351087198761</v>
      </c>
    </row>
    <row r="45" spans="1:21">
      <c r="A45" s="32" t="s">
        <v>48</v>
      </c>
      <c r="B45" s="10">
        <f>VLOOKUP(A45,'T2019'!A:N,14,0)</f>
        <v>8123</v>
      </c>
      <c r="C45" s="10">
        <f>VLOOKUP(A45,'T22'!A:N,14,FALSE)</f>
        <v>621</v>
      </c>
      <c r="D45" s="9">
        <f>C45-B45</f>
        <v>-7502</v>
      </c>
      <c r="E45" s="75">
        <f>C45/B45-1</f>
        <v>-0.92355041240920843</v>
      </c>
      <c r="F45" s="93">
        <f>B45/$B$7</f>
        <v>1.1476389550170175E-2</v>
      </c>
      <c r="G45" s="93">
        <f>C45/$C$7</f>
        <v>1.4997355538757659E-3</v>
      </c>
      <c r="H45" s="10">
        <f>VLOOKUP(A45,'N2019'!A:N,14,0)</f>
        <v>13063</v>
      </c>
      <c r="I45" s="10">
        <f>VLOOKUP(A45,'N22'!A:N,14,0)</f>
        <v>1195</v>
      </c>
      <c r="J45" s="9">
        <f>I45-H45</f>
        <v>-11868</v>
      </c>
      <c r="K45" s="75">
        <f>I45/H45-1</f>
        <v>-0.90852024802878362</v>
      </c>
      <c r="L45" s="93">
        <f>H45/$H$7</f>
        <v>8.6027892715058209E-3</v>
      </c>
      <c r="M45" s="93">
        <f>I45/$I$7</f>
        <v>1.307384039411885E-3</v>
      </c>
      <c r="N45" s="53">
        <f>H45/B45</f>
        <v>1.6081496983872954</v>
      </c>
      <c r="O45" s="56">
        <f>I45/C45</f>
        <v>1.924315619967794</v>
      </c>
      <c r="P45" s="84">
        <f>O45/N45-1</f>
        <v>0.19660229510819804</v>
      </c>
    </row>
    <row r="46" spans="1:21">
      <c r="A46" s="32" t="s">
        <v>49</v>
      </c>
      <c r="B46" s="10">
        <f>VLOOKUP(A46,'T2019'!A:N,14,0)</f>
        <v>510</v>
      </c>
      <c r="C46" s="10">
        <f>VLOOKUP(A46,'T22'!A:N,14,FALSE)</f>
        <v>602</v>
      </c>
      <c r="D46" s="9">
        <f>C46-B46</f>
        <v>92</v>
      </c>
      <c r="E46" s="75">
        <f>C46/B46-1</f>
        <v>0.18039215686274512</v>
      </c>
      <c r="F46" s="93">
        <f>B46/$B$7</f>
        <v>7.2054150813576133E-4</v>
      </c>
      <c r="G46" s="93">
        <f>C46/$C$7</f>
        <v>1.4538499250132224E-3</v>
      </c>
      <c r="H46" s="10">
        <f>VLOOKUP(A46,'N2019'!A:N,14,0)</f>
        <v>913</v>
      </c>
      <c r="I46" s="10">
        <f>VLOOKUP(A46,'N22'!A:N,14,0)</f>
        <v>1199</v>
      </c>
      <c r="J46" s="9">
        <f>I46-H46</f>
        <v>286</v>
      </c>
      <c r="K46" s="75">
        <f>I46/H46-1</f>
        <v>0.31325301204819267</v>
      </c>
      <c r="L46" s="93">
        <f>H46/$H$7</f>
        <v>6.0126667724755528E-4</v>
      </c>
      <c r="M46" s="93">
        <f>I46/$I$7</f>
        <v>1.3117602202969458E-3</v>
      </c>
      <c r="N46" s="53">
        <f>H46/B46</f>
        <v>1.7901960784313726</v>
      </c>
      <c r="O46" s="56">
        <f>I46/C46</f>
        <v>1.9916943521594683</v>
      </c>
      <c r="P46" s="84">
        <f>O46/N46-1</f>
        <v>0.11255653844614333</v>
      </c>
    </row>
    <row r="47" spans="1:21">
      <c r="A47" s="32" t="s">
        <v>47</v>
      </c>
      <c r="B47" s="10">
        <f>VLOOKUP(A47,'T2019'!A:N,14,0)</f>
        <v>527</v>
      </c>
      <c r="C47" s="10">
        <f>VLOOKUP(A47,'T22'!A:N,14,FALSE)</f>
        <v>593</v>
      </c>
      <c r="D47" s="9">
        <f>C47-B47</f>
        <v>66</v>
      </c>
      <c r="E47" s="75">
        <f>C47/B47-1</f>
        <v>0.1252371916508539</v>
      </c>
      <c r="F47" s="93">
        <f>B47/$B$7</f>
        <v>7.4455955840695338E-4</v>
      </c>
      <c r="G47" s="93">
        <f>C47/$C$7</f>
        <v>1.4321146271309647E-3</v>
      </c>
      <c r="H47" s="10">
        <f>VLOOKUP(A47,'N2019'!A:N,14,0)</f>
        <v>1153</v>
      </c>
      <c r="I47" s="10">
        <f>VLOOKUP(A47,'N22'!A:N,14,0)</f>
        <v>1243</v>
      </c>
      <c r="J47" s="9">
        <f>I47-H47</f>
        <v>90</v>
      </c>
      <c r="K47" s="75">
        <f>I47/H47-1</f>
        <v>7.805724197745012E-2</v>
      </c>
      <c r="L47" s="93">
        <f>H47/$H$7</f>
        <v>7.5932144454154569E-4</v>
      </c>
      <c r="M47" s="93">
        <f>I47/$I$7</f>
        <v>1.3598982100326135E-3</v>
      </c>
      <c r="N47" s="53">
        <f>H47/B47</f>
        <v>2.187855787476281</v>
      </c>
      <c r="O47" s="56">
        <f>I47/C47</f>
        <v>2.0961214165261381</v>
      </c>
      <c r="P47" s="84">
        <f>O47/N47-1</f>
        <v>-4.1928892880073954E-2</v>
      </c>
    </row>
    <row r="48" spans="1:21">
      <c r="A48" s="32" t="s">
        <v>50</v>
      </c>
      <c r="B48" s="10">
        <f>VLOOKUP(A48,'T2019'!A:N,14,0)</f>
        <v>486</v>
      </c>
      <c r="C48" s="10">
        <f>VLOOKUP(A48,'T22'!A:N,14,FALSE)</f>
        <v>592</v>
      </c>
      <c r="D48" s="9">
        <f>C48-B48</f>
        <v>106</v>
      </c>
      <c r="E48" s="75">
        <f>C48/B48-1</f>
        <v>0.21810699588477367</v>
      </c>
      <c r="F48" s="93">
        <f>B48/$B$7</f>
        <v>6.8663367245878437E-4</v>
      </c>
      <c r="G48" s="93">
        <f>C48/$C$7</f>
        <v>1.4296995940329363E-3</v>
      </c>
      <c r="H48" s="10">
        <f>VLOOKUP(A48,'N2019'!A:N,14,0)</f>
        <v>1080</v>
      </c>
      <c r="I48" s="10">
        <f>VLOOKUP(A48,'N22'!A:N,14,0)</f>
        <v>2679</v>
      </c>
      <c r="J48" s="9">
        <f>I48-H48</f>
        <v>1599</v>
      </c>
      <c r="K48" s="75">
        <f>I48/H48-1</f>
        <v>1.4805555555555556</v>
      </c>
      <c r="L48" s="93">
        <f>H48/$H$7</f>
        <v>7.1124645282295688E-4</v>
      </c>
      <c r="M48" s="93">
        <f>I48/$I$7</f>
        <v>2.9309471477694058E-3</v>
      </c>
      <c r="N48" s="53">
        <f>H48/B48</f>
        <v>2.2222222222222223</v>
      </c>
      <c r="O48" s="56">
        <f>I48/C48</f>
        <v>4.5253378378378377</v>
      </c>
      <c r="P48" s="84">
        <f>O48/N48-1</f>
        <v>1.0364020270270267</v>
      </c>
    </row>
    <row r="49" spans="1:21">
      <c r="A49" s="32" t="s">
        <v>53</v>
      </c>
      <c r="B49" s="10">
        <f>VLOOKUP(A49,'T2019'!A:N,14,0)</f>
        <v>9755</v>
      </c>
      <c r="C49" s="10">
        <f>VLOOKUP(A49,'T22'!A:N,14,FALSE)</f>
        <v>514</v>
      </c>
      <c r="D49" s="9">
        <f>C49-B49</f>
        <v>-9241</v>
      </c>
      <c r="E49" s="75">
        <f>C49/B49-1</f>
        <v>-0.94730907227063044</v>
      </c>
      <c r="F49" s="93">
        <f>B49/$B$7</f>
        <v>1.3782122376204612E-2</v>
      </c>
      <c r="G49" s="93">
        <f>C49/$C$7</f>
        <v>1.2413270123867047E-3</v>
      </c>
      <c r="H49" s="10">
        <f>VLOOKUP(A49,'N2019'!A:N,14,0)</f>
        <v>17589</v>
      </c>
      <c r="I49" s="10">
        <f>VLOOKUP(A49,'N22'!A:N,14,0)</f>
        <v>1075</v>
      </c>
      <c r="J49" s="9">
        <f>I49-H49</f>
        <v>-16514</v>
      </c>
      <c r="K49" s="75">
        <f>I49/H49-1</f>
        <v>-0.93888225595542674</v>
      </c>
      <c r="L49" s="93">
        <f>H49/$H$7</f>
        <v>1.1583438758058324E-2</v>
      </c>
      <c r="M49" s="93">
        <f>I49/$I$7</f>
        <v>1.1760986128600639E-3</v>
      </c>
      <c r="N49" s="53">
        <f>H49/B49</f>
        <v>1.8030753459764224</v>
      </c>
      <c r="O49" s="56">
        <f>I49/C49</f>
        <v>2.0914396887159534</v>
      </c>
      <c r="P49" s="84">
        <f>O49/N49-1</f>
        <v>0.15992916956189229</v>
      </c>
    </row>
    <row r="50" spans="1:21">
      <c r="A50" s="32" t="s">
        <v>56</v>
      </c>
      <c r="B50" s="10">
        <f>VLOOKUP(A50,'T2019'!A:N,14,0)</f>
        <v>5854</v>
      </c>
      <c r="C50" s="10">
        <f>VLOOKUP(A50,'T22'!A:N,14,FALSE)</f>
        <v>419</v>
      </c>
      <c r="D50" s="9">
        <f>C50-B50</f>
        <v>-5435</v>
      </c>
      <c r="E50" s="75">
        <f>C50/B50-1</f>
        <v>-0.92842500854116838</v>
      </c>
      <c r="F50" s="93">
        <f>B50/$B$7</f>
        <v>8.2706862522093066E-3</v>
      </c>
      <c r="G50" s="93">
        <f>C50/$C$7</f>
        <v>1.011898868073987E-3</v>
      </c>
      <c r="H50" s="10">
        <f>VLOOKUP(A50,'N2019'!A:N,14,0)</f>
        <v>7035</v>
      </c>
      <c r="I50" s="10">
        <f>VLOOKUP(A50,'N22'!A:N,14,0)</f>
        <v>763</v>
      </c>
      <c r="J50" s="9">
        <f>I50-H50</f>
        <v>-6272</v>
      </c>
      <c r="K50" s="75">
        <f>I50/H50-1</f>
        <v>-0.89154228855721396</v>
      </c>
      <c r="L50" s="93">
        <f>H50/$H$7</f>
        <v>4.6329803663050948E-3</v>
      </c>
      <c r="M50" s="93">
        <f>I50/$I$7</f>
        <v>8.3475650382532909E-4</v>
      </c>
      <c r="N50" s="53">
        <f>H50/B50</f>
        <v>1.2017423983600957</v>
      </c>
      <c r="O50" s="56">
        <f>I50/C50</f>
        <v>1.8210023866348448</v>
      </c>
      <c r="P50" s="84">
        <f>O50/N50-1</f>
        <v>0.51530177275911604</v>
      </c>
    </row>
    <row r="51" spans="1:21">
      <c r="A51" s="32" t="s">
        <v>52</v>
      </c>
      <c r="B51" s="10">
        <f>VLOOKUP(A51,'T2019'!A:N,14,0)</f>
        <v>295</v>
      </c>
      <c r="C51" s="10">
        <f>VLOOKUP(A51,'T22'!A:N,14,FALSE)</f>
        <v>402</v>
      </c>
      <c r="D51" s="9">
        <f>C51-B51</f>
        <v>107</v>
      </c>
      <c r="E51" s="75">
        <f>C51/B51-1</f>
        <v>0.36271186440677972</v>
      </c>
      <c r="F51" s="93">
        <f>B51/$B$7</f>
        <v>4.16783813529509E-4</v>
      </c>
      <c r="G51" s="93">
        <f>C51/$C$7</f>
        <v>9.708433054075006E-4</v>
      </c>
      <c r="H51" s="10">
        <f>VLOOKUP(A51,'N2019'!A:N,14,0)</f>
        <v>909</v>
      </c>
      <c r="I51" s="10">
        <f>VLOOKUP(A51,'N22'!A:N,14,0)</f>
        <v>852</v>
      </c>
      <c r="J51" s="9">
        <f>I51-H51</f>
        <v>-57</v>
      </c>
      <c r="K51" s="75">
        <f>I51/H51-1</f>
        <v>-6.2706270627062688E-2</v>
      </c>
      <c r="L51" s="93">
        <f>H51/$H$7</f>
        <v>5.9863243112598873E-4</v>
      </c>
      <c r="M51" s="93">
        <f>I51/$I$7</f>
        <v>9.3212652851792975E-4</v>
      </c>
      <c r="N51" s="53">
        <f>H51/B51</f>
        <v>3.0813559322033899</v>
      </c>
      <c r="O51" s="56">
        <f>I51/C51</f>
        <v>2.1194029850746268</v>
      </c>
      <c r="P51" s="84">
        <f>O51/N51-1</f>
        <v>-0.3121849498382675</v>
      </c>
    </row>
    <row r="52" spans="1:21">
      <c r="A52" s="32" t="s">
        <v>54</v>
      </c>
      <c r="B52" s="10">
        <f>VLOOKUP(A52,'T2019'!A:N,14,0)</f>
        <v>1259</v>
      </c>
      <c r="C52" s="10">
        <f>VLOOKUP(A52,'T22'!A:N,14,FALSE)</f>
        <v>368</v>
      </c>
      <c r="D52" s="9">
        <f>C52-B52</f>
        <v>-891</v>
      </c>
      <c r="E52" s="75">
        <f>C52/B52-1</f>
        <v>-0.70770452740270051</v>
      </c>
      <c r="F52" s="93">
        <f>B52/$B$7</f>
        <v>1.7787485465547519E-3</v>
      </c>
      <c r="G52" s="93">
        <f>C52/$C$7</f>
        <v>8.8873218007452792E-4</v>
      </c>
      <c r="H52" s="10">
        <f>VLOOKUP(A52,'N2019'!A:N,14,0)</f>
        <v>2593</v>
      </c>
      <c r="I52" s="10">
        <f>VLOOKUP(A52,'N22'!A:N,14,0)</f>
        <v>893</v>
      </c>
      <c r="J52" s="9">
        <f>I52-H52</f>
        <v>-1700</v>
      </c>
      <c r="K52" s="75">
        <f>I52/H52-1</f>
        <v>-0.65561126108754331</v>
      </c>
      <c r="L52" s="93">
        <f>H52/$H$7</f>
        <v>1.7076500483054883E-3</v>
      </c>
      <c r="M52" s="93">
        <f>I52/$I$7</f>
        <v>9.7698238258980201E-4</v>
      </c>
      <c r="N52" s="53">
        <f>H52/B52</f>
        <v>2.0595710881652103</v>
      </c>
      <c r="O52" s="56">
        <f>I52/C52</f>
        <v>2.4266304347826089</v>
      </c>
      <c r="P52" s="84">
        <f>O52/N52-1</f>
        <v>0.17822125622495366</v>
      </c>
    </row>
    <row r="53" spans="1:21" ht="15" thickBot="1">
      <c r="A53" s="33" t="s">
        <v>55</v>
      </c>
      <c r="B53" s="13">
        <f>VLOOKUP(A53,'T2019'!A:N,14,0)</f>
        <v>110</v>
      </c>
      <c r="C53" s="13">
        <f>VLOOKUP(A53,'T22'!A:N,14,FALSE)</f>
        <v>177</v>
      </c>
      <c r="D53" s="14">
        <f>C53-B53</f>
        <v>67</v>
      </c>
      <c r="E53" s="81">
        <f>C53/B53-1</f>
        <v>0.60909090909090913</v>
      </c>
      <c r="F53" s="96">
        <f>B53/$B$7</f>
        <v>1.5541091351947792E-4</v>
      </c>
      <c r="G53" s="96">
        <f>C53/$C$7</f>
        <v>4.2746085835106368E-4</v>
      </c>
      <c r="H53" s="13">
        <f>VLOOKUP(A53,'N2019'!A:N,14,0)</f>
        <v>325</v>
      </c>
      <c r="I53" s="13">
        <f>VLOOKUP(A53,'N22'!A:N,14,0)</f>
        <v>410</v>
      </c>
      <c r="J53" s="14">
        <f>I53-H53</f>
        <v>85</v>
      </c>
      <c r="K53" s="81">
        <f>I53/H53-1</f>
        <v>0.2615384615384615</v>
      </c>
      <c r="L53" s="96">
        <f>H53/$H$7</f>
        <v>2.140324973772787E-4</v>
      </c>
      <c r="M53" s="96">
        <f>I53/$I$7</f>
        <v>4.4855854071872207E-4</v>
      </c>
      <c r="N53" s="60">
        <f>H53/B53</f>
        <v>2.9545454545454546</v>
      </c>
      <c r="O53" s="61">
        <f>I53/C53</f>
        <v>2.3163841807909606</v>
      </c>
      <c r="P53" s="85">
        <f>O53/N53-1</f>
        <v>-0.21599304650152107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62"/>
      <c r="O54" s="63"/>
      <c r="P54" s="2"/>
      <c r="U54" s="5"/>
    </row>
    <row r="55" spans="1:21" ht="15">
      <c r="A55" s="21" t="s">
        <v>57</v>
      </c>
      <c r="B55" s="11">
        <f>'T2019'!N9</f>
        <v>605911</v>
      </c>
      <c r="C55" s="11">
        <f>'T22'!N9</f>
        <v>360727</v>
      </c>
      <c r="D55" s="12">
        <f t="shared" ref="D55:D61" si="6">C55-B55</f>
        <v>-245184</v>
      </c>
      <c r="E55" s="80">
        <f t="shared" ref="E55:E61" si="7">C55/B55-1</f>
        <v>-0.404653488713689</v>
      </c>
      <c r="F55" s="95">
        <f>B55/$B$7</f>
        <v>0.85604710928636718</v>
      </c>
      <c r="G55" s="95">
        <f>C55/$C$7</f>
        <v>0.87116764435256588</v>
      </c>
      <c r="H55" s="11">
        <f>'N2019'!N9</f>
        <v>1244568</v>
      </c>
      <c r="I55" s="11">
        <f>'N22'!N9</f>
        <v>752141</v>
      </c>
      <c r="J55" s="12">
        <f t="shared" ref="J55:J61" si="8">I55-H55</f>
        <v>-492427</v>
      </c>
      <c r="K55" s="80">
        <f t="shared" ref="K55:K61" si="9">I55/H55-1</f>
        <v>-0.39566098437369435</v>
      </c>
      <c r="L55" s="95">
        <f>H55/$H$7</f>
        <v>0.81962460675644622</v>
      </c>
      <c r="M55" s="95">
        <f>I55/$I$7</f>
        <v>0.82287626676761061</v>
      </c>
      <c r="N55" s="58">
        <f>H55/B55</f>
        <v>2.0540442408208466</v>
      </c>
      <c r="O55" s="59">
        <f t="shared" ref="O55:O61" si="10">I55/C55</f>
        <v>2.0850698727846821</v>
      </c>
      <c r="P55" s="83">
        <f t="shared" si="5"/>
        <v>1.5104656144814488E-2</v>
      </c>
      <c r="U55" s="5"/>
    </row>
    <row r="56" spans="1:21" ht="15">
      <c r="A56" s="18" t="s">
        <v>58</v>
      </c>
      <c r="B56" s="10">
        <f>'T2019'!N58</f>
        <v>51770</v>
      </c>
      <c r="C56" s="10">
        <f>'T22'!N58</f>
        <v>22823</v>
      </c>
      <c r="D56" s="9">
        <f t="shared" si="6"/>
        <v>-28947</v>
      </c>
      <c r="E56" s="75">
        <f t="shared" si="7"/>
        <v>-0.55914622368166889</v>
      </c>
      <c r="F56" s="93">
        <f t="shared" ref="F56:F61" si="11">B56/$B$7</f>
        <v>7.3142027208212473E-2</v>
      </c>
      <c r="G56" s="93">
        <f t="shared" ref="G56:G61" si="12">C56/$C$7</f>
        <v>5.5118300396306934E-2</v>
      </c>
      <c r="H56" s="10">
        <f>'N2019'!N58</f>
        <v>159567</v>
      </c>
      <c r="I56" s="10">
        <f>'N22'!N58</f>
        <v>95932</v>
      </c>
      <c r="J56" s="9">
        <f t="shared" si="8"/>
        <v>-63635</v>
      </c>
      <c r="K56" s="75">
        <f t="shared" si="9"/>
        <v>-0.39879799707959662</v>
      </c>
      <c r="L56" s="93">
        <f t="shared" ref="L56:L61" si="13">H56/$H$7</f>
        <v>0.10508468772000071</v>
      </c>
      <c r="M56" s="93">
        <f t="shared" ref="M56:M61" si="14">I56/$I$7</f>
        <v>0.10495394616641084</v>
      </c>
      <c r="N56" s="53">
        <f t="shared" ref="N56:N61" si="15">H56/B56</f>
        <v>3.0822290902066833</v>
      </c>
      <c r="O56" s="56">
        <f t="shared" si="10"/>
        <v>4.2033036848792884</v>
      </c>
      <c r="P56" s="84">
        <f t="shared" si="5"/>
        <v>0.36372202125878639</v>
      </c>
      <c r="U56" s="5"/>
    </row>
    <row r="57" spans="1:21" ht="15">
      <c r="A57" s="18" t="s">
        <v>59</v>
      </c>
      <c r="B57" s="10">
        <f>'T2019'!N50</f>
        <v>28440</v>
      </c>
      <c r="C57" s="10">
        <f>'T22'!N50</f>
        <v>22193</v>
      </c>
      <c r="D57" s="9">
        <f t="shared" si="6"/>
        <v>-6247</v>
      </c>
      <c r="E57" s="75">
        <f t="shared" si="7"/>
        <v>-0.21965541490857943</v>
      </c>
      <c r="F57" s="93">
        <f t="shared" si="11"/>
        <v>4.0180785277217752E-2</v>
      </c>
      <c r="G57" s="93">
        <f t="shared" si="12"/>
        <v>5.3596829544548905E-2</v>
      </c>
      <c r="H57" s="10">
        <f>'N2019'!N50</f>
        <v>60115</v>
      </c>
      <c r="I57" s="10">
        <f>'N22'!N50</f>
        <v>46427</v>
      </c>
      <c r="J57" s="9">
        <f t="shared" si="8"/>
        <v>-13688</v>
      </c>
      <c r="K57" s="75">
        <f t="shared" si="9"/>
        <v>-0.2276969142476919</v>
      </c>
      <c r="L57" s="93">
        <f t="shared" si="13"/>
        <v>3.9589426399492644E-2</v>
      </c>
      <c r="M57" s="93">
        <f t="shared" si="14"/>
        <v>5.0793237487678312E-2</v>
      </c>
      <c r="N57" s="53">
        <f t="shared" si="15"/>
        <v>2.1137482419127989</v>
      </c>
      <c r="O57" s="56">
        <f t="shared" si="10"/>
        <v>2.0919659352047941</v>
      </c>
      <c r="P57" s="84">
        <f t="shared" si="5"/>
        <v>-1.0305062010740329E-2</v>
      </c>
      <c r="U57" s="5"/>
    </row>
    <row r="58" spans="1:21">
      <c r="A58" s="22" t="s">
        <v>60</v>
      </c>
      <c r="B58" s="10">
        <f>'T2019'!N51</f>
        <v>23747</v>
      </c>
      <c r="C58" s="10">
        <f>'T22'!N51</f>
        <v>19406</v>
      </c>
      <c r="D58" s="9">
        <f t="shared" si="6"/>
        <v>-4341</v>
      </c>
      <c r="E58" s="75">
        <f t="shared" si="7"/>
        <v>-0.18280203815218765</v>
      </c>
      <c r="F58" s="93">
        <f t="shared" si="11"/>
        <v>3.3550390575882202E-2</v>
      </c>
      <c r="G58" s="93">
        <f t="shared" si="12"/>
        <v>4.6866132300343179E-2</v>
      </c>
      <c r="H58" s="10">
        <f>'N2019'!N51</f>
        <v>50824</v>
      </c>
      <c r="I58" s="10">
        <f>'N22'!N51</f>
        <v>40232</v>
      </c>
      <c r="J58" s="9">
        <f t="shared" si="8"/>
        <v>-10592</v>
      </c>
      <c r="K58" s="75">
        <f t="shared" si="9"/>
        <v>-0.20840547772705809</v>
      </c>
      <c r="L58" s="93">
        <f t="shared" si="13"/>
        <v>3.3470731220624036E-2</v>
      </c>
      <c r="M58" s="93">
        <f t="shared" si="14"/>
        <v>4.4015627341940554E-2</v>
      </c>
      <c r="N58" s="53">
        <f t="shared" si="15"/>
        <v>2.1402282393565502</v>
      </c>
      <c r="O58" s="56">
        <f t="shared" si="10"/>
        <v>2.0731732453880243</v>
      </c>
      <c r="P58" s="84">
        <f t="shared" si="5"/>
        <v>-3.1330767782358437E-2</v>
      </c>
      <c r="U58" s="5"/>
    </row>
    <row r="59" spans="1:21">
      <c r="A59" s="22" t="s">
        <v>61</v>
      </c>
      <c r="B59" s="10">
        <f>'T2019'!N55</f>
        <v>4693</v>
      </c>
      <c r="C59" s="10">
        <f>'T22'!N55</f>
        <v>2787</v>
      </c>
      <c r="D59" s="9">
        <f t="shared" si="6"/>
        <v>-1906</v>
      </c>
      <c r="E59" s="75">
        <f t="shared" si="7"/>
        <v>-0.40613679948860004</v>
      </c>
      <c r="F59" s="93">
        <f t="shared" si="11"/>
        <v>6.6303947013355447E-3</v>
      </c>
      <c r="G59" s="93">
        <f t="shared" si="12"/>
        <v>6.7306972442057319E-3</v>
      </c>
      <c r="H59" s="10">
        <f>'N2019'!N55</f>
        <v>9291</v>
      </c>
      <c r="I59" s="10">
        <f>'N22'!N55</f>
        <v>6195</v>
      </c>
      <c r="J59" s="9">
        <f t="shared" si="8"/>
        <v>-3096</v>
      </c>
      <c r="K59" s="75">
        <f t="shared" si="9"/>
        <v>-0.33322570229254111</v>
      </c>
      <c r="L59" s="93">
        <f t="shared" si="13"/>
        <v>6.1186951788686043E-3</v>
      </c>
      <c r="M59" s="93">
        <f t="shared" si="14"/>
        <v>6.7776101457377638E-3</v>
      </c>
      <c r="N59" s="53">
        <f t="shared" si="15"/>
        <v>1.9797570850202428</v>
      </c>
      <c r="O59" s="56">
        <f t="shared" si="10"/>
        <v>2.2228202368137784</v>
      </c>
      <c r="P59" s="84">
        <f t="shared" si="5"/>
        <v>0.12277423004704158</v>
      </c>
      <c r="U59" s="5"/>
    </row>
    <row r="60" spans="1:21" ht="15">
      <c r="A60" s="18" t="s">
        <v>62</v>
      </c>
      <c r="B60" s="10">
        <f>'T2019'!N64</f>
        <v>4317</v>
      </c>
      <c r="C60" s="10">
        <f>'T22'!N64</f>
        <v>1237</v>
      </c>
      <c r="D60" s="9">
        <f t="shared" si="6"/>
        <v>-3080</v>
      </c>
      <c r="E60" s="75">
        <f t="shared" si="7"/>
        <v>-0.71345842019921246</v>
      </c>
      <c r="F60" s="93">
        <f t="shared" si="11"/>
        <v>6.0991719423962388E-3</v>
      </c>
      <c r="G60" s="93">
        <f t="shared" si="12"/>
        <v>2.9873959422613886E-3</v>
      </c>
      <c r="H60" s="10">
        <f>'N2019'!N64</f>
        <v>8816</v>
      </c>
      <c r="I60" s="10">
        <f>'N22'!N64</f>
        <v>2370</v>
      </c>
      <c r="J60" s="9">
        <f t="shared" si="8"/>
        <v>-6446</v>
      </c>
      <c r="K60" s="75">
        <f t="shared" si="9"/>
        <v>-0.73117059891107083</v>
      </c>
      <c r="L60" s="93">
        <f t="shared" si="13"/>
        <v>5.8058784519325821E-3</v>
      </c>
      <c r="M60" s="93">
        <f t="shared" si="14"/>
        <v>2.5928871743984665E-3</v>
      </c>
      <c r="N60" s="53">
        <f t="shared" si="15"/>
        <v>2.0421589066481354</v>
      </c>
      <c r="O60" s="56">
        <f t="shared" si="10"/>
        <v>1.915925626515764</v>
      </c>
      <c r="P60" s="84">
        <f t="shared" si="5"/>
        <v>-6.1813642278975345E-2</v>
      </c>
      <c r="U60" s="5"/>
    </row>
    <row r="61" spans="1:21" ht="15.75" thickBot="1">
      <c r="A61" s="23" t="s">
        <v>63</v>
      </c>
      <c r="B61" s="13">
        <f>'T2019'!N47</f>
        <v>2681</v>
      </c>
      <c r="C61" s="13">
        <f>'T22'!N47</f>
        <v>1530</v>
      </c>
      <c r="D61" s="14">
        <f t="shared" si="6"/>
        <v>-1151</v>
      </c>
      <c r="E61" s="81">
        <f t="shared" si="7"/>
        <v>-0.42931741887355468</v>
      </c>
      <c r="F61" s="96">
        <f t="shared" si="11"/>
        <v>3.7877878104156395E-3</v>
      </c>
      <c r="G61" s="96">
        <f t="shared" si="12"/>
        <v>3.6950006399837708E-3</v>
      </c>
      <c r="H61" s="13">
        <f>'N2019'!N47</f>
        <v>4947</v>
      </c>
      <c r="I61" s="13">
        <f>'N22'!N47</f>
        <v>4655</v>
      </c>
      <c r="J61" s="14">
        <f t="shared" si="8"/>
        <v>-292</v>
      </c>
      <c r="K61" s="81">
        <f t="shared" si="9"/>
        <v>-5.9025672124519923E-2</v>
      </c>
      <c r="L61" s="96">
        <f t="shared" si="13"/>
        <v>3.2579038908473776E-3</v>
      </c>
      <c r="M61" s="96">
        <f t="shared" si="14"/>
        <v>5.0927805049893931E-3</v>
      </c>
      <c r="N61" s="60">
        <f t="shared" si="15"/>
        <v>1.84520701230884</v>
      </c>
      <c r="O61" s="61">
        <f t="shared" si="10"/>
        <v>3.0424836601307188</v>
      </c>
      <c r="P61" s="85">
        <f t="shared" si="5"/>
        <v>0.64885762943409286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 customHeight="1">
      <c r="A65" s="100" t="s">
        <v>65</v>
      </c>
    </row>
    <row r="66" spans="1:3">
      <c r="A66" s="205" t="s">
        <v>66</v>
      </c>
    </row>
    <row r="67" spans="1:3" ht="15" thickBot="1">
      <c r="A67" s="206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B11:B53">
    <cfRule type="cellIs" dxfId="15" priority="35" operator="lessThan">
      <formula>#REF!</formula>
    </cfRule>
  </conditionalFormatting>
  <conditionalFormatting sqref="B55:B61">
    <cfRule type="cellIs" dxfId="14" priority="34" operator="lessThan">
      <formula>#REF!</formula>
    </cfRule>
  </conditionalFormatting>
  <conditionalFormatting sqref="D1:D2 J1:J2 D4:D1048576 J4:J1048576">
    <cfRule type="cellIs" dxfId="13" priority="1" operator="lessThan">
      <formula>0</formula>
    </cfRule>
  </conditionalFormatting>
  <conditionalFormatting sqref="E5:E61">
    <cfRule type="cellIs" dxfId="12" priority="5" operator="lessThan">
      <formula>0</formula>
    </cfRule>
    <cfRule type="cellIs" dxfId="11" priority="6" operator="greaterThan">
      <formula>0</formula>
    </cfRule>
  </conditionalFormatting>
  <conditionalFormatting sqref="H5:H9">
    <cfRule type="cellIs" dxfId="10" priority="19" operator="lessThan">
      <formula>G5</formula>
    </cfRule>
  </conditionalFormatting>
  <conditionalFormatting sqref="H11:H53">
    <cfRule type="cellIs" dxfId="9" priority="36" operator="lessThan">
      <formula>#REF!</formula>
    </cfRule>
  </conditionalFormatting>
  <conditionalFormatting sqref="H55:H61">
    <cfRule type="cellIs" dxfId="8" priority="33" operator="lessThan">
      <formula>#REF!</formula>
    </cfRule>
  </conditionalFormatting>
  <conditionalFormatting sqref="K1:K2 P1:P2 K5:K1048576 P5:P1048576">
    <cfRule type="cellIs" dxfId="7" priority="3" operator="lessThan">
      <formula>0</formula>
    </cfRule>
    <cfRule type="cellIs" dxfId="6" priority="4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16B4-0D92-4491-A008-F762275F309F}">
  <sheetPr>
    <tabColor theme="6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1" t="s">
        <v>1</v>
      </c>
      <c r="C3" s="261"/>
      <c r="D3" s="261"/>
      <c r="E3" s="261"/>
      <c r="F3" s="261"/>
      <c r="G3" s="261"/>
      <c r="H3" s="261" t="s">
        <v>2</v>
      </c>
      <c r="I3" s="261"/>
      <c r="J3" s="261"/>
      <c r="K3" s="261"/>
      <c r="L3" s="261"/>
      <c r="M3" s="261"/>
      <c r="N3" s="262" t="s">
        <v>3</v>
      </c>
      <c r="O3" s="262"/>
      <c r="P3" s="263"/>
    </row>
    <row r="4" spans="1:29" s="139" customFormat="1" ht="74.25" customHeight="1">
      <c r="A4" s="154" t="s">
        <v>106</v>
      </c>
      <c r="B4" s="52">
        <v>2020</v>
      </c>
      <c r="C4" s="52">
        <v>2021</v>
      </c>
      <c r="D4" s="52" t="s">
        <v>4</v>
      </c>
      <c r="E4" s="77" t="s">
        <v>5</v>
      </c>
      <c r="F4" s="52" t="s">
        <v>6</v>
      </c>
      <c r="G4" s="52" t="s">
        <v>7</v>
      </c>
      <c r="H4" s="52">
        <v>2020</v>
      </c>
      <c r="I4" s="52">
        <v>2021</v>
      </c>
      <c r="J4" s="52" t="s">
        <v>8</v>
      </c>
      <c r="K4" s="77" t="s">
        <v>5</v>
      </c>
      <c r="L4" s="52" t="s">
        <v>6</v>
      </c>
      <c r="M4" s="52" t="s">
        <v>7</v>
      </c>
      <c r="N4" s="52">
        <v>2020</v>
      </c>
      <c r="O4" s="52">
        <v>2021</v>
      </c>
      <c r="P4" s="77" t="s">
        <v>5</v>
      </c>
    </row>
    <row r="5" spans="1:29" ht="15.75" customHeight="1">
      <c r="A5" s="18" t="s">
        <v>9</v>
      </c>
      <c r="B5" s="10">
        <f>'T20'!N6</f>
        <v>1021473</v>
      </c>
      <c r="C5" s="10">
        <f>'T21'!N6</f>
        <v>1176732</v>
      </c>
      <c r="D5" s="9">
        <f>C5-B5</f>
        <v>155259</v>
      </c>
      <c r="E5" s="75">
        <f>C5/B5-1</f>
        <v>0.15199520692176893</v>
      </c>
      <c r="F5" s="48">
        <f t="array" ref="F5:F7">B5:B7/B5</f>
        <v>1</v>
      </c>
      <c r="G5" s="48">
        <f t="array" ref="G5:G7">C5:C7/C5</f>
        <v>1</v>
      </c>
      <c r="H5" s="10">
        <f>'N20'!N6</f>
        <v>2419325</v>
      </c>
      <c r="I5" s="10">
        <f>'N21'!N6</f>
        <v>2635855</v>
      </c>
      <c r="J5" s="9">
        <f>I5-H5</f>
        <v>216530</v>
      </c>
      <c r="K5" s="75">
        <f>I5/H5-1</f>
        <v>8.9500170502102794E-2</v>
      </c>
      <c r="L5" s="48">
        <f t="array" ref="L5:L7">H5:H7/H5</f>
        <v>1</v>
      </c>
      <c r="M5" s="48">
        <f t="array" ref="M5:M7">I5:I7/I5</f>
        <v>1</v>
      </c>
      <c r="N5" s="64">
        <f t="shared" ref="N5:O9" si="0">H5/B5</f>
        <v>2.3684669100406963</v>
      </c>
      <c r="O5" s="65">
        <f t="shared" si="0"/>
        <v>2.2399790266602762</v>
      </c>
      <c r="P5" s="75">
        <f>O5/N5-1</f>
        <v>-5.4249389271903481E-2</v>
      </c>
    </row>
    <row r="6" spans="1:29" ht="15">
      <c r="A6" s="18" t="s">
        <v>10</v>
      </c>
      <c r="B6" s="10">
        <f>'T20'!N7</f>
        <v>830541</v>
      </c>
      <c r="C6" s="10">
        <f>'T21'!N7</f>
        <v>948975</v>
      </c>
      <c r="D6" s="9">
        <f t="shared" ref="D6:D9" si="1">C6-B6</f>
        <v>118434</v>
      </c>
      <c r="E6" s="75">
        <f t="shared" ref="E6:E9" si="2">C6/B6-1</f>
        <v>0.14259861945406671</v>
      </c>
      <c r="F6" s="48">
        <v>0.81308169672619834</v>
      </c>
      <c r="G6" s="48">
        <v>0.80644955690845499</v>
      </c>
      <c r="H6" s="10">
        <f>'N20'!N7</f>
        <v>2004636</v>
      </c>
      <c r="I6" s="10">
        <f>'N21'!N7</f>
        <v>2104452</v>
      </c>
      <c r="J6" s="9">
        <f t="shared" ref="J6:J9" si="3">I6-H6</f>
        <v>99816</v>
      </c>
      <c r="K6" s="75">
        <f t="shared" ref="K6:K9" si="4">I6/H6-1</f>
        <v>4.9792580797710873E-2</v>
      </c>
      <c r="L6" s="48">
        <v>0.82859309931489156</v>
      </c>
      <c r="M6" s="48">
        <v>0.79839444886004729</v>
      </c>
      <c r="N6" s="64">
        <f>H6/B6</f>
        <v>2.4136508613060643</v>
      </c>
      <c r="O6" s="65">
        <f t="shared" si="0"/>
        <v>2.2176053109934402</v>
      </c>
      <c r="P6" s="75">
        <f t="shared" ref="P6:P61" si="5">O6/N6-1</f>
        <v>-8.1223657263561622E-2</v>
      </c>
    </row>
    <row r="7" spans="1:29" ht="15">
      <c r="A7" s="18" t="s">
        <v>11</v>
      </c>
      <c r="B7" s="10">
        <f>'T20'!N8</f>
        <v>190932</v>
      </c>
      <c r="C7" s="10">
        <f>'T21'!N8</f>
        <v>227757</v>
      </c>
      <c r="D7" s="9">
        <f t="shared" si="1"/>
        <v>36825</v>
      </c>
      <c r="E7" s="75">
        <f>C7/B7-1</f>
        <v>0.19286971277732379</v>
      </c>
      <c r="F7" s="48">
        <v>0.18691830327380166</v>
      </c>
      <c r="G7" s="48">
        <v>0.19355044309154507</v>
      </c>
      <c r="H7" s="10">
        <f>'N20'!N8</f>
        <v>414689</v>
      </c>
      <c r="I7" s="10">
        <f>'N21'!N8</f>
        <v>531403</v>
      </c>
      <c r="J7" s="9">
        <f t="shared" si="3"/>
        <v>116714</v>
      </c>
      <c r="K7" s="75">
        <f t="shared" si="4"/>
        <v>0.28144947177282242</v>
      </c>
      <c r="L7" s="48">
        <v>0.17140690068510844</v>
      </c>
      <c r="M7" s="48">
        <v>0.20160555113995268</v>
      </c>
      <c r="N7" s="64">
        <f t="shared" si="0"/>
        <v>2.1719198458089792</v>
      </c>
      <c r="O7" s="65">
        <f t="shared" si="0"/>
        <v>2.3332016140008869</v>
      </c>
      <c r="P7" s="75">
        <f t="shared" si="5"/>
        <v>7.4257698092829338E-2</v>
      </c>
      <c r="U7" s="5"/>
    </row>
    <row r="8" spans="1:29" ht="15">
      <c r="A8" s="19" t="s">
        <v>12</v>
      </c>
      <c r="B8" s="10">
        <f>'T20'!N10</f>
        <v>143609</v>
      </c>
      <c r="C8" s="10">
        <f>'T21'!N10</f>
        <v>153241</v>
      </c>
      <c r="D8" s="9">
        <f t="shared" si="1"/>
        <v>9632</v>
      </c>
      <c r="E8" s="75">
        <f t="shared" si="2"/>
        <v>6.7071005299110809E-2</v>
      </c>
      <c r="F8" s="48">
        <f t="array" ref="F8:F9">B8:B9/B7</f>
        <v>0.75214736136425531</v>
      </c>
      <c r="G8" s="48">
        <f t="array" ref="G8:G9">C8:C9/C7</f>
        <v>0.67282674078074434</v>
      </c>
      <c r="H8" s="10">
        <f>'N20'!N10</f>
        <v>299243</v>
      </c>
      <c r="I8" s="10">
        <f>'N21'!N10</f>
        <v>325745</v>
      </c>
      <c r="J8" s="9">
        <f t="shared" si="3"/>
        <v>26502</v>
      </c>
      <c r="K8" s="75">
        <f t="shared" si="4"/>
        <v>8.8563475169009864E-2</v>
      </c>
      <c r="L8" s="48">
        <f t="array" ref="L8:L9">H8:H9/H7</f>
        <v>0.72160824135677581</v>
      </c>
      <c r="M8" s="48">
        <f t="array" ref="M8:M9">I8:I9/I7</f>
        <v>0.61299051755447376</v>
      </c>
      <c r="N8" s="64">
        <f t="shared" si="0"/>
        <v>2.0837343063457028</v>
      </c>
      <c r="O8" s="65">
        <f t="shared" si="0"/>
        <v>2.1257039565129436</v>
      </c>
      <c r="P8" s="75">
        <f t="shared" si="5"/>
        <v>2.0141555494588959E-2</v>
      </c>
      <c r="U8" s="5"/>
    </row>
    <row r="9" spans="1:29" ht="15.75" thickBot="1">
      <c r="A9" s="20" t="s">
        <v>13</v>
      </c>
      <c r="B9" s="16">
        <f>B7-B8</f>
        <v>47323</v>
      </c>
      <c r="C9" s="10">
        <f>C7-C8</f>
        <v>74516</v>
      </c>
      <c r="D9" s="9">
        <f t="shared" si="1"/>
        <v>27193</v>
      </c>
      <c r="E9" s="78">
        <f t="shared" si="2"/>
        <v>0.57462544640027047</v>
      </c>
      <c r="F9" s="49">
        <v>0.24785263863574467</v>
      </c>
      <c r="G9" s="49">
        <v>0.32717325921925561</v>
      </c>
      <c r="H9" s="17">
        <f>H7-H8</f>
        <v>115446</v>
      </c>
      <c r="I9" s="17">
        <f>I7-I8</f>
        <v>205658</v>
      </c>
      <c r="J9" s="9">
        <f t="shared" si="3"/>
        <v>90212</v>
      </c>
      <c r="K9" s="78">
        <f t="shared" si="4"/>
        <v>0.78142161703307167</v>
      </c>
      <c r="L9" s="49">
        <v>0.27839175864322419</v>
      </c>
      <c r="M9" s="49">
        <v>0.3870094824455263</v>
      </c>
      <c r="N9" s="66">
        <f t="shared" si="0"/>
        <v>2.4395325740126363</v>
      </c>
      <c r="O9" s="67">
        <f t="shared" si="0"/>
        <v>2.7599173331901872</v>
      </c>
      <c r="P9" s="78">
        <f t="shared" si="5"/>
        <v>0.13133038787449758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68"/>
      <c r="O10" s="67"/>
      <c r="P10" s="82"/>
      <c r="U10" s="5"/>
    </row>
    <row r="11" spans="1:29">
      <c r="A11" s="31" t="s">
        <v>15</v>
      </c>
      <c r="B11" s="10">
        <f>VLOOKUP(A11,'T20'!A:N,14,0)</f>
        <v>26856</v>
      </c>
      <c r="C11" s="11">
        <f>VLOOKUP(A11,'T21'!A:N,14,FALSE)</f>
        <v>31718</v>
      </c>
      <c r="D11" s="12">
        <f>C11-B11</f>
        <v>4862</v>
      </c>
      <c r="E11" s="80">
        <f>C11/B11-1</f>
        <v>0.181039618707179</v>
      </c>
      <c r="F11" s="50">
        <f>B11/$B$7</f>
        <v>0.14065740682546665</v>
      </c>
      <c r="G11" s="50">
        <f>C11/$C$7</f>
        <v>0.13926245955118832</v>
      </c>
      <c r="H11" s="11">
        <f>VLOOKUP(A11,'N20'!A:N,14,0)</f>
        <v>60970</v>
      </c>
      <c r="I11" s="11">
        <f>VLOOKUP(A11,'N21'!A:N,14,0)</f>
        <v>74468</v>
      </c>
      <c r="J11" s="12">
        <f>I11-H11</f>
        <v>13498</v>
      </c>
      <c r="K11" s="80">
        <f>I11/H11-1</f>
        <v>0.22138756765622447</v>
      </c>
      <c r="L11" s="50">
        <f>H11/$H$7</f>
        <v>0.14702584346341474</v>
      </c>
      <c r="M11" s="50">
        <f>I11/$I$7</f>
        <v>0.14013470002992079</v>
      </c>
      <c r="N11" s="69">
        <f>H11/B11</f>
        <v>2.2702561811140898</v>
      </c>
      <c r="O11" s="70">
        <f>I11/C11</f>
        <v>2.3478151207516236</v>
      </c>
      <c r="P11" s="83">
        <f>O11/N11-1</f>
        <v>3.416307828285392E-2</v>
      </c>
      <c r="U11" s="5"/>
    </row>
    <row r="12" spans="1:29">
      <c r="A12" s="32" t="s">
        <v>14</v>
      </c>
      <c r="B12" s="10">
        <f>VLOOKUP(A12,'T20'!A:N,14,0)</f>
        <v>21103</v>
      </c>
      <c r="C12" s="10">
        <f>VLOOKUP(A12,'T21'!A:N,14,FALSE)</f>
        <v>29441</v>
      </c>
      <c r="D12" s="9">
        <f>C12-B12</f>
        <v>8338</v>
      </c>
      <c r="E12" s="75">
        <f>C12/B12-1</f>
        <v>0.395109700042648</v>
      </c>
      <c r="F12" s="48">
        <f>B12/$B$7</f>
        <v>0.11052626065824482</v>
      </c>
      <c r="G12" s="48">
        <f>C12/$C$7</f>
        <v>0.12926496221850481</v>
      </c>
      <c r="H12" s="10">
        <f>VLOOKUP(A12,'N20'!A:N,14,0)</f>
        <v>42885</v>
      </c>
      <c r="I12" s="10">
        <f>VLOOKUP(A12,'N21'!A:N,14,0)</f>
        <v>62465</v>
      </c>
      <c r="J12" s="9">
        <f>I12-H12</f>
        <v>19580</v>
      </c>
      <c r="K12" s="75">
        <f>I12/H12-1</f>
        <v>0.45656989623411448</v>
      </c>
      <c r="L12" s="48">
        <f>H12/$H$7</f>
        <v>0.10341484823566577</v>
      </c>
      <c r="M12" s="48">
        <f>I12/$I$7</f>
        <v>0.11754732284160985</v>
      </c>
      <c r="N12" s="64">
        <f>H12/B12</f>
        <v>2.0321755200682365</v>
      </c>
      <c r="O12" s="67">
        <f>I12/C12</f>
        <v>2.121701029176998</v>
      </c>
      <c r="P12" s="84">
        <f>O12/N12-1</f>
        <v>4.4054023987925683E-2</v>
      </c>
      <c r="U12" s="5"/>
    </row>
    <row r="13" spans="1:29">
      <c r="A13" s="32" t="s">
        <v>16</v>
      </c>
      <c r="B13" s="10">
        <f>VLOOKUP(A13,'T20'!A:N,14,0)</f>
        <v>35283</v>
      </c>
      <c r="C13" s="10">
        <f>VLOOKUP(A13,'T21'!A:N,14,FALSE)</f>
        <v>23614</v>
      </c>
      <c r="D13" s="9">
        <f>C13-B13</f>
        <v>-11669</v>
      </c>
      <c r="E13" s="75">
        <f>C13/B13-1</f>
        <v>-0.33072584530793869</v>
      </c>
      <c r="F13" s="48">
        <f>B13/$B$7</f>
        <v>0.18479353906102697</v>
      </c>
      <c r="G13" s="48">
        <f>C13/$C$7</f>
        <v>0.10368067721299455</v>
      </c>
      <c r="H13" s="10">
        <f>VLOOKUP(A13,'N20'!A:N,14,0)</f>
        <v>63037</v>
      </c>
      <c r="I13" s="10">
        <f>VLOOKUP(A13,'N21'!A:N,14,0)</f>
        <v>44266</v>
      </c>
      <c r="J13" s="9">
        <f>I13-H13</f>
        <v>-18771</v>
      </c>
      <c r="K13" s="75">
        <f>I13/H13-1</f>
        <v>-0.29777749575646051</v>
      </c>
      <c r="L13" s="48">
        <f>H13/$H$7</f>
        <v>0.15201030169596974</v>
      </c>
      <c r="M13" s="48">
        <f>I13/$I$7</f>
        <v>8.3300244823608455E-2</v>
      </c>
      <c r="N13" s="64">
        <f>H13/B13</f>
        <v>1.7866111158348212</v>
      </c>
      <c r="O13" s="67">
        <f>I13/C13</f>
        <v>1.8745659354620141</v>
      </c>
      <c r="P13" s="84">
        <f>O13/N13-1</f>
        <v>4.9229974473820937E-2</v>
      </c>
      <c r="U13" s="5"/>
    </row>
    <row r="14" spans="1:29">
      <c r="A14" s="32" t="s">
        <v>19</v>
      </c>
      <c r="B14" s="10">
        <f>VLOOKUP(A14,'T20'!A:N,14,0)</f>
        <v>7993</v>
      </c>
      <c r="C14" s="10">
        <f>VLOOKUP(A14,'T21'!A:N,14,FALSE)</f>
        <v>12840</v>
      </c>
      <c r="D14" s="9">
        <f>C14-B14</f>
        <v>4847</v>
      </c>
      <c r="E14" s="75">
        <f>C14/B14-1</f>
        <v>0.60640560490429118</v>
      </c>
      <c r="F14" s="48">
        <f>B14/$B$7</f>
        <v>4.1863071669494899E-2</v>
      </c>
      <c r="G14" s="48">
        <f>C14/$C$7</f>
        <v>5.6375874287069111E-2</v>
      </c>
      <c r="H14" s="10">
        <f>VLOOKUP(A14,'N20'!A:N,14,0)</f>
        <v>23732</v>
      </c>
      <c r="I14" s="10">
        <f>VLOOKUP(A14,'N21'!A:N,14,0)</f>
        <v>26976</v>
      </c>
      <c r="J14" s="9">
        <f>I14-H14</f>
        <v>3244</v>
      </c>
      <c r="K14" s="75">
        <f>I14/H14-1</f>
        <v>0.13669307264453057</v>
      </c>
      <c r="L14" s="48">
        <f>H14/$H$7</f>
        <v>5.7228429015479067E-2</v>
      </c>
      <c r="M14" s="48">
        <f>I14/$I$7</f>
        <v>5.0763732986076483E-2</v>
      </c>
      <c r="N14" s="64">
        <f>H14/B14</f>
        <v>2.9690979607156263</v>
      </c>
      <c r="O14" s="67">
        <f>I14/C14</f>
        <v>2.1009345794392522</v>
      </c>
      <c r="P14" s="84">
        <f>O14/N14-1</f>
        <v>-0.29239970952899286</v>
      </c>
      <c r="U14" s="5"/>
    </row>
    <row r="15" spans="1:29">
      <c r="A15" s="32" t="s">
        <v>20</v>
      </c>
      <c r="B15" s="10">
        <f>VLOOKUP(A15,'T20'!A:N,14,0)</f>
        <v>26679</v>
      </c>
      <c r="C15" s="10">
        <f>VLOOKUP(A15,'T21'!A:N,14,FALSE)</f>
        <v>12287</v>
      </c>
      <c r="D15" s="9">
        <f>C15-B15</f>
        <v>-14392</v>
      </c>
      <c r="E15" s="75">
        <f>C15/B15-1</f>
        <v>-0.53945050414183437</v>
      </c>
      <c r="F15" s="48">
        <f>B15/$B$7</f>
        <v>0.1397303752121174</v>
      </c>
      <c r="G15" s="48">
        <f>C15/$C$7</f>
        <v>5.3947847925640044E-2</v>
      </c>
      <c r="H15" s="10">
        <f>VLOOKUP(A15,'N20'!A:N,14,0)</f>
        <v>51400</v>
      </c>
      <c r="I15" s="10">
        <f>VLOOKUP(A15,'N21'!A:N,14,0)</f>
        <v>23078</v>
      </c>
      <c r="J15" s="9">
        <f>I15-H15</f>
        <v>-28322</v>
      </c>
      <c r="K15" s="75">
        <f>I15/H15-1</f>
        <v>-0.55101167315175092</v>
      </c>
      <c r="L15" s="48">
        <f>H15/$H$7</f>
        <v>0.12394830825027912</v>
      </c>
      <c r="M15" s="48">
        <f>I15/$I$7</f>
        <v>4.3428433787539779E-2</v>
      </c>
      <c r="N15" s="64">
        <f>H15/B15</f>
        <v>1.9266089433636944</v>
      </c>
      <c r="O15" s="67">
        <f>I15/C15</f>
        <v>1.8782452999104744</v>
      </c>
      <c r="P15" s="84">
        <f>O15/N15-1</f>
        <v>-2.5102989176818191E-2</v>
      </c>
      <c r="U15" s="5"/>
      <c r="AC15" s="5"/>
    </row>
    <row r="16" spans="1:29">
      <c r="A16" s="32" t="s">
        <v>17</v>
      </c>
      <c r="B16" s="10">
        <f>VLOOKUP(A16,'T20'!A:N,14,0)</f>
        <v>14082</v>
      </c>
      <c r="C16" s="10">
        <f>VLOOKUP(A16,'T21'!A:N,14,FALSE)</f>
        <v>11484</v>
      </c>
      <c r="D16" s="9">
        <f>C16-B16</f>
        <v>-2598</v>
      </c>
      <c r="E16" s="75">
        <f>C16/B16-1</f>
        <v>-0.1844908393694078</v>
      </c>
      <c r="F16" s="48">
        <f>B16/$B$7</f>
        <v>7.3754006662057697E-2</v>
      </c>
      <c r="G16" s="48">
        <f>C16/$C$7</f>
        <v>5.0422160460490785E-2</v>
      </c>
      <c r="H16" s="10">
        <f>VLOOKUP(A16,'N20'!A:N,14,0)</f>
        <v>32111</v>
      </c>
      <c r="I16" s="10">
        <f>VLOOKUP(A16,'N21'!A:N,14,0)</f>
        <v>26790</v>
      </c>
      <c r="J16" s="9">
        <f>I16-H16</f>
        <v>-5321</v>
      </c>
      <c r="K16" s="75">
        <f>I16/H16-1</f>
        <v>-0.16570645573168075</v>
      </c>
      <c r="L16" s="48">
        <f>H16/$H$7</f>
        <v>7.7433932416823212E-2</v>
      </c>
      <c r="M16" s="48">
        <f>I16/$I$7</f>
        <v>5.0413716143868213E-2</v>
      </c>
      <c r="N16" s="64">
        <f>H16/B16</f>
        <v>2.2802868910666096</v>
      </c>
      <c r="O16" s="67">
        <f>I16/C16</f>
        <v>2.3328108672936261</v>
      </c>
      <c r="P16" s="84">
        <f>O16/N16-1</f>
        <v>2.3033933332155421E-2</v>
      </c>
      <c r="U16" s="5"/>
    </row>
    <row r="17" spans="1:21">
      <c r="A17" s="32" t="s">
        <v>18</v>
      </c>
      <c r="B17" s="10">
        <f>VLOOKUP(A17,'T20'!A:N,14,0)</f>
        <v>5567</v>
      </c>
      <c r="C17" s="10">
        <f>VLOOKUP(A17,'T21'!A:N,14,FALSE)</f>
        <v>11022</v>
      </c>
      <c r="D17" s="9">
        <f>C17-B17</f>
        <v>5455</v>
      </c>
      <c r="E17" s="75">
        <f>C17/B17-1</f>
        <v>0.97988144422489665</v>
      </c>
      <c r="F17" s="48">
        <f>B17/$B$7</f>
        <v>2.9156977353193808E-2</v>
      </c>
      <c r="G17" s="48">
        <f>C17/$C$7</f>
        <v>4.8393682740815867E-2</v>
      </c>
      <c r="H17" s="10">
        <f>VLOOKUP(A17,'N20'!A:N,14,0)</f>
        <v>11505</v>
      </c>
      <c r="I17" s="10">
        <f>VLOOKUP(A17,'N21'!A:N,14,0)</f>
        <v>36409</v>
      </c>
      <c r="J17" s="9">
        <f>I17-H17</f>
        <v>24904</v>
      </c>
      <c r="K17" s="75">
        <f>I17/H17-1</f>
        <v>2.1646240764884834</v>
      </c>
      <c r="L17" s="48">
        <f>H17/$H$7</f>
        <v>2.7743682615164616E-2</v>
      </c>
      <c r="M17" s="48">
        <f>I17/$I$7</f>
        <v>6.8514855956778559E-2</v>
      </c>
      <c r="N17" s="64">
        <f>H17/B17</f>
        <v>2.0666427160050298</v>
      </c>
      <c r="O17" s="67">
        <f>I17/C17</f>
        <v>3.3033024859372166</v>
      </c>
      <c r="P17" s="84">
        <f>O17/N17-1</f>
        <v>0.5983906944122106</v>
      </c>
      <c r="U17" s="5"/>
    </row>
    <row r="18" spans="1:21">
      <c r="A18" s="32" t="s">
        <v>21</v>
      </c>
      <c r="B18" s="10">
        <f>VLOOKUP(A18,'T20'!A:N,14,0)</f>
        <v>2390</v>
      </c>
      <c r="C18" s="10">
        <f>VLOOKUP(A18,'T21'!A:N,14,FALSE)</f>
        <v>8708</v>
      </c>
      <c r="D18" s="9">
        <f>C18-B18</f>
        <v>6318</v>
      </c>
      <c r="E18" s="75">
        <f>C18/B18-1</f>
        <v>2.6435146443514643</v>
      </c>
      <c r="F18" s="48">
        <f>B18/$B$7</f>
        <v>1.2517545513585989E-2</v>
      </c>
      <c r="G18" s="48">
        <f>C18/$C$7</f>
        <v>3.8233731564781763E-2</v>
      </c>
      <c r="H18" s="10">
        <f>VLOOKUP(A18,'N20'!A:N,14,0)</f>
        <v>7013</v>
      </c>
      <c r="I18" s="10">
        <f>VLOOKUP(A18,'N21'!A:N,14,0)</f>
        <v>18957</v>
      </c>
      <c r="J18" s="9">
        <f>I18-H18</f>
        <v>11944</v>
      </c>
      <c r="K18" s="75">
        <f>I18/H18-1</f>
        <v>1.7031227719948667</v>
      </c>
      <c r="L18" s="48">
        <f>H18/$H$7</f>
        <v>1.6911468594537109E-2</v>
      </c>
      <c r="M18" s="48">
        <f>I18/$I$7</f>
        <v>3.5673490740549076E-2</v>
      </c>
      <c r="N18" s="64">
        <f>H18/B18</f>
        <v>2.9343096234309622</v>
      </c>
      <c r="O18" s="67">
        <f>I18/C18</f>
        <v>2.1769637115296279</v>
      </c>
      <c r="P18" s="84">
        <f>O18/N18-1</f>
        <v>-0.25810020382777543</v>
      </c>
      <c r="U18" s="5"/>
    </row>
    <row r="19" spans="1:21">
      <c r="A19" s="32" t="s">
        <v>22</v>
      </c>
      <c r="B19" s="10">
        <f>VLOOKUP(A19,'T20'!A:N,14,0)</f>
        <v>3165</v>
      </c>
      <c r="C19" s="10">
        <f>VLOOKUP(A19,'T21'!A:N,14,FALSE)</f>
        <v>7037</v>
      </c>
      <c r="D19" s="9">
        <f>C19-B19</f>
        <v>3872</v>
      </c>
      <c r="E19" s="75">
        <f>C19/B19-1</f>
        <v>1.2233807266982621</v>
      </c>
      <c r="F19" s="48">
        <f>B19/$B$7</f>
        <v>1.6576582238702783E-2</v>
      </c>
      <c r="G19" s="48">
        <f>C19/$C$7</f>
        <v>3.0896964747515993E-2</v>
      </c>
      <c r="H19" s="10">
        <f>VLOOKUP(A19,'N20'!A:N,14,0)</f>
        <v>6477</v>
      </c>
      <c r="I19" s="10">
        <f>VLOOKUP(A19,'N21'!A:N,14,0)</f>
        <v>14491</v>
      </c>
      <c r="J19" s="9">
        <f>I19-H19</f>
        <v>8014</v>
      </c>
      <c r="K19" s="75">
        <f>I19/H19-1</f>
        <v>1.2373012197004787</v>
      </c>
      <c r="L19" s="48">
        <f>H19/$H$7</f>
        <v>1.5618933706946652E-2</v>
      </c>
      <c r="M19" s="48">
        <f>I19/$I$7</f>
        <v>2.7269322905591423E-2</v>
      </c>
      <c r="N19" s="64">
        <f>H19/B19</f>
        <v>2.0464454976303319</v>
      </c>
      <c r="O19" s="67">
        <f>I19/C19</f>
        <v>2.0592582066221401</v>
      </c>
      <c r="P19" s="84">
        <f>O19/N19-1</f>
        <v>6.260957844538062E-3</v>
      </c>
      <c r="U19" s="5"/>
    </row>
    <row r="20" spans="1:21">
      <c r="A20" s="32" t="s">
        <v>23</v>
      </c>
      <c r="B20" s="10">
        <f>VLOOKUP(A20,'T20'!A:N,14,0)</f>
        <v>3685</v>
      </c>
      <c r="C20" s="10">
        <f>VLOOKUP(A20,'T21'!A:N,14,FALSE)</f>
        <v>6142</v>
      </c>
      <c r="D20" s="9">
        <f>C20-B20</f>
        <v>2457</v>
      </c>
      <c r="E20" s="75">
        <f>C20/B20-1</f>
        <v>0.66675712347354144</v>
      </c>
      <c r="F20" s="48">
        <f>B20/$B$7</f>
        <v>1.9300064944587601E-2</v>
      </c>
      <c r="G20" s="48">
        <f>C20/$C$7</f>
        <v>2.6967337996197702E-2</v>
      </c>
      <c r="H20" s="10">
        <f>VLOOKUP(A20,'N20'!A:N,14,0)</f>
        <v>10727</v>
      </c>
      <c r="I20" s="10">
        <f>VLOOKUP(A20,'N21'!A:N,14,0)</f>
        <v>12286</v>
      </c>
      <c r="J20" s="9">
        <f>I20-H20</f>
        <v>1559</v>
      </c>
      <c r="K20" s="75">
        <f>I20/H20-1</f>
        <v>0.14533420341195114</v>
      </c>
      <c r="L20" s="48">
        <f>H20/$H$7</f>
        <v>2.5867577871609808E-2</v>
      </c>
      <c r="M20" s="48">
        <f>I20/$I$7</f>
        <v>2.3119929695541802E-2</v>
      </c>
      <c r="N20" s="64">
        <f>H20/B20</f>
        <v>2.9109905020352782</v>
      </c>
      <c r="O20" s="67">
        <f>I20/C20</f>
        <v>2.0003256268316507</v>
      </c>
      <c r="P20" s="84">
        <f>O20/N20-1</f>
        <v>-0.31283677310761326</v>
      </c>
      <c r="U20" s="5"/>
    </row>
    <row r="21" spans="1:21">
      <c r="A21" s="32" t="s">
        <v>25</v>
      </c>
      <c r="B21" s="10">
        <f>VLOOKUP(A21,'T20'!A:N,14,0)</f>
        <v>1985</v>
      </c>
      <c r="C21" s="10">
        <f>VLOOKUP(A21,'T21'!A:N,14,FALSE)</f>
        <v>5658</v>
      </c>
      <c r="D21" s="9">
        <f>C21-B21</f>
        <v>3673</v>
      </c>
      <c r="E21" s="75">
        <f>C21/B21-1</f>
        <v>1.8503778337531487</v>
      </c>
      <c r="F21" s="48">
        <f>B21/$B$7</f>
        <v>1.0396371483041083E-2</v>
      </c>
      <c r="G21" s="48">
        <f>C21/$C$7</f>
        <v>2.4842266099395407E-2</v>
      </c>
      <c r="H21" s="10">
        <f>VLOOKUP(A21,'N20'!A:N,14,0)</f>
        <v>12266</v>
      </c>
      <c r="I21" s="10">
        <f>VLOOKUP(A21,'N21'!A:N,14,0)</f>
        <v>18516</v>
      </c>
      <c r="J21" s="9">
        <f>I21-H21</f>
        <v>6250</v>
      </c>
      <c r="K21" s="75">
        <f>I21/H21-1</f>
        <v>0.50953856187836299</v>
      </c>
      <c r="L21" s="48">
        <f>H21/$H$7</f>
        <v>2.9578792782060773E-2</v>
      </c>
      <c r="M21" s="48">
        <f>I21/$I$7</f>
        <v>3.4843612098539152E-2</v>
      </c>
      <c r="N21" s="64">
        <f>H21/B21</f>
        <v>6.1793450881612086</v>
      </c>
      <c r="O21" s="67">
        <f>I21/C21</f>
        <v>3.2725344644750796</v>
      </c>
      <c r="P21" s="84">
        <f>O21/N21-1</f>
        <v>-0.470407556499019</v>
      </c>
      <c r="U21" s="5"/>
    </row>
    <row r="22" spans="1:21">
      <c r="A22" s="32" t="s">
        <v>27</v>
      </c>
      <c r="B22" s="10">
        <f>VLOOKUP(A22,'T20'!A:N,14,0)</f>
        <v>1610</v>
      </c>
      <c r="C22" s="10">
        <f>VLOOKUP(A22,'T21'!A:N,14,FALSE)</f>
        <v>4833</v>
      </c>
      <c r="D22" s="9">
        <f>C22-B22</f>
        <v>3223</v>
      </c>
      <c r="E22" s="75">
        <f>C22/B22-1</f>
        <v>2.0018633540372672</v>
      </c>
      <c r="F22" s="48">
        <f>B22/$B$7</f>
        <v>8.4323214547587615E-3</v>
      </c>
      <c r="G22" s="48">
        <f>C22/$C$7</f>
        <v>2.1219984457118771E-2</v>
      </c>
      <c r="H22" s="10">
        <f>VLOOKUP(A22,'N20'!A:N,14,0)</f>
        <v>4049</v>
      </c>
      <c r="I22" s="10">
        <f>VLOOKUP(A22,'N21'!A:N,14,0)</f>
        <v>10965</v>
      </c>
      <c r="J22" s="9">
        <f>I22-H22</f>
        <v>6916</v>
      </c>
      <c r="K22" s="75">
        <f>I22/H22-1</f>
        <v>1.7080760681649791</v>
      </c>
      <c r="L22" s="48">
        <f>H22/$H$7</f>
        <v>9.7639435818167343E-3</v>
      </c>
      <c r="M22" s="48">
        <f>I22/$I$7</f>
        <v>2.0634057391471256E-2</v>
      </c>
      <c r="N22" s="64">
        <f>H22/B22</f>
        <v>2.5149068322981365</v>
      </c>
      <c r="O22" s="67">
        <f>I22/C22</f>
        <v>2.2687771570453137</v>
      </c>
      <c r="P22" s="84">
        <f>O22/N22-1</f>
        <v>-9.7868307522115283E-2</v>
      </c>
      <c r="U22" s="5"/>
    </row>
    <row r="23" spans="1:21">
      <c r="A23" s="32" t="s">
        <v>29</v>
      </c>
      <c r="B23" s="10">
        <f>VLOOKUP(A23,'T20'!A:N,14,0)</f>
        <v>3324</v>
      </c>
      <c r="C23" s="10">
        <f>VLOOKUP(A23,'T21'!A:N,14,FALSE)</f>
        <v>4822</v>
      </c>
      <c r="D23" s="9">
        <f>C23-B23</f>
        <v>1498</v>
      </c>
      <c r="E23" s="75">
        <f>C23/B23-1</f>
        <v>0.45066185318892904</v>
      </c>
      <c r="F23" s="48">
        <f>B23/$B$7</f>
        <v>1.7409339450694488E-2</v>
      </c>
      <c r="G23" s="48">
        <f>C23/$C$7</f>
        <v>2.1171687368555084E-2</v>
      </c>
      <c r="H23" s="10">
        <f>VLOOKUP(A23,'N20'!A:N,14,0)</f>
        <v>6594</v>
      </c>
      <c r="I23" s="10">
        <f>VLOOKUP(A23,'N21'!A:N,14,0)</f>
        <v>9104</v>
      </c>
      <c r="J23" s="9">
        <f>I23-H23</f>
        <v>2510</v>
      </c>
      <c r="K23" s="75">
        <f>I23/H23-1</f>
        <v>0.38064907491659095</v>
      </c>
      <c r="L23" s="48">
        <f>H23/$H$7</f>
        <v>1.5901072852185612E-2</v>
      </c>
      <c r="M23" s="48">
        <f>I23/$I$7</f>
        <v>1.7132007158408968E-2</v>
      </c>
      <c r="N23" s="64">
        <f>H23/B23</f>
        <v>1.9837545126353791</v>
      </c>
      <c r="O23" s="67">
        <f>I23/C23</f>
        <v>1.888013272501037</v>
      </c>
      <c r="P23" s="84">
        <f>O23/N23-1</f>
        <v>-4.8262645163262508E-2</v>
      </c>
      <c r="U23" s="5"/>
    </row>
    <row r="24" spans="1:21">
      <c r="A24" s="32" t="s">
        <v>24</v>
      </c>
      <c r="B24" s="10">
        <f>VLOOKUP(A24,'T20'!A:N,14,0)</f>
        <v>4425</v>
      </c>
      <c r="C24" s="10">
        <f>VLOOKUP(A24,'T21'!A:N,14,FALSE)</f>
        <v>4474</v>
      </c>
      <c r="D24" s="9">
        <f>C24-B24</f>
        <v>49</v>
      </c>
      <c r="E24" s="75">
        <f>C24/B24-1</f>
        <v>1.1073446327683589E-2</v>
      </c>
      <c r="F24" s="48">
        <f>B24/$B$7</f>
        <v>2.3175790333731381E-2</v>
      </c>
      <c r="G24" s="48">
        <f>C24/$C$7</f>
        <v>1.9643743112176575E-2</v>
      </c>
      <c r="H24" s="10">
        <f>VLOOKUP(A24,'N20'!A:N,14,0)</f>
        <v>10983</v>
      </c>
      <c r="I24" s="10">
        <f>VLOOKUP(A24,'N21'!A:N,14,0)</f>
        <v>11353</v>
      </c>
      <c r="J24" s="9">
        <f>I24-H24</f>
        <v>370</v>
      </c>
      <c r="K24" s="75">
        <f>I24/H24-1</f>
        <v>3.3688427569880774E-2</v>
      </c>
      <c r="L24" s="48">
        <f>H24/$H$7</f>
        <v>2.6484907967175401E-2</v>
      </c>
      <c r="M24" s="48">
        <f>I24/$I$7</f>
        <v>2.1364200051561619E-2</v>
      </c>
      <c r="N24" s="64">
        <f>H24/B24</f>
        <v>2.4820338983050849</v>
      </c>
      <c r="O24" s="67">
        <f>I24/C24</f>
        <v>2.5375502905677245</v>
      </c>
      <c r="P24" s="84">
        <f>O24/N24-1</f>
        <v>2.2367298166455551E-2</v>
      </c>
      <c r="U24" s="5"/>
    </row>
    <row r="25" spans="1:21">
      <c r="A25" s="32" t="s">
        <v>30</v>
      </c>
      <c r="B25" s="10">
        <f>VLOOKUP(A25,'T20'!A:N,14,0)</f>
        <v>10394</v>
      </c>
      <c r="C25" s="10">
        <f>VLOOKUP(A25,'T21'!A:N,14,FALSE)</f>
        <v>4416</v>
      </c>
      <c r="D25" s="9">
        <f>C25-B25</f>
        <v>-5978</v>
      </c>
      <c r="E25" s="75">
        <f>C25/B25-1</f>
        <v>-0.57513950355974597</v>
      </c>
      <c r="F25" s="48">
        <f>B25/$B$7</f>
        <v>5.4438229317243833E-2</v>
      </c>
      <c r="G25" s="48">
        <f>C25/$C$7</f>
        <v>1.938908573611349E-2</v>
      </c>
      <c r="H25" s="10">
        <f>VLOOKUP(A25,'N20'!A:N,14,0)</f>
        <v>19994</v>
      </c>
      <c r="I25" s="10">
        <f>VLOOKUP(A25,'N21'!A:N,14,0)</f>
        <v>7321</v>
      </c>
      <c r="J25" s="9">
        <f>I25-H25</f>
        <v>-12673</v>
      </c>
      <c r="K25" s="75">
        <f>I25/H25-1</f>
        <v>-0.63384015204561361</v>
      </c>
      <c r="L25" s="48">
        <f>H25/$H$7</f>
        <v>4.82144450419471E-2</v>
      </c>
      <c r="M25" s="48">
        <f>I25/$I$7</f>
        <v>1.3776738181756596E-2</v>
      </c>
      <c r="N25" s="64">
        <f>H25/B25</f>
        <v>1.9236097748701173</v>
      </c>
      <c r="O25" s="67">
        <f>I25/C25</f>
        <v>1.6578351449275361</v>
      </c>
      <c r="P25" s="84">
        <f>O25/N25-1</f>
        <v>-0.13816452453852102</v>
      </c>
      <c r="U25" s="5"/>
    </row>
    <row r="26" spans="1:21">
      <c r="A26" s="32" t="s">
        <v>28</v>
      </c>
      <c r="B26" s="10">
        <f>VLOOKUP(A26,'T20'!A:N,14,0)</f>
        <v>2523</v>
      </c>
      <c r="C26" s="10">
        <f>VLOOKUP(A26,'T21'!A:N,14,FALSE)</f>
        <v>4334</v>
      </c>
      <c r="D26" s="9">
        <f>C26-B26</f>
        <v>1811</v>
      </c>
      <c r="E26" s="75">
        <f>C26/B26-1</f>
        <v>0.71779627427665482</v>
      </c>
      <c r="F26" s="48">
        <f>B26/$B$7</f>
        <v>1.3214128590283451E-2</v>
      </c>
      <c r="G26" s="48">
        <f>C26/$C$7</f>
        <v>1.9029052894093266E-2</v>
      </c>
      <c r="H26" s="10">
        <f>VLOOKUP(A26,'N20'!A:N,14,0)</f>
        <v>5741</v>
      </c>
      <c r="I26" s="10">
        <f>VLOOKUP(A26,'N21'!A:N,14,0)</f>
        <v>9722</v>
      </c>
      <c r="J26" s="9">
        <f>I26-H26</f>
        <v>3981</v>
      </c>
      <c r="K26" s="75">
        <f>I26/H26-1</f>
        <v>0.69343319979097728</v>
      </c>
      <c r="L26" s="48">
        <f>H26/$H$7</f>
        <v>1.3844109682195573E-2</v>
      </c>
      <c r="M26" s="48">
        <f>I26/$I$7</f>
        <v>1.8294966343810629E-2</v>
      </c>
      <c r="N26" s="64">
        <f>H26/B26</f>
        <v>2.2754657154181528</v>
      </c>
      <c r="O26" s="67">
        <f>I26/C26</f>
        <v>2.2431933548684819</v>
      </c>
      <c r="P26" s="84">
        <f>O26/N26-1</f>
        <v>-1.4182749637139835E-2</v>
      </c>
      <c r="U26" s="5"/>
    </row>
    <row r="27" spans="1:21">
      <c r="A27" s="32" t="s">
        <v>26</v>
      </c>
      <c r="B27" s="10">
        <f>VLOOKUP(A27,'T20'!A:N,14,0)</f>
        <v>1363</v>
      </c>
      <c r="C27" s="10">
        <f>VLOOKUP(A27,'T21'!A:N,14,FALSE)</f>
        <v>3794</v>
      </c>
      <c r="D27" s="9">
        <f>C27-B27</f>
        <v>2431</v>
      </c>
      <c r="E27" s="75">
        <f>C27/B27-1</f>
        <v>1.7835656639765225</v>
      </c>
      <c r="F27" s="48">
        <f>B27/$B$7</f>
        <v>7.1386671694634741E-3</v>
      </c>
      <c r="G27" s="48">
        <f>C27/$C$7</f>
        <v>1.6658104910057651E-2</v>
      </c>
      <c r="H27" s="10">
        <f>VLOOKUP(A27,'N20'!A:N,14,0)</f>
        <v>2578</v>
      </c>
      <c r="I27" s="10">
        <f>VLOOKUP(A27,'N21'!A:N,14,0)</f>
        <v>7840</v>
      </c>
      <c r="J27" s="9">
        <f>I27-H27</f>
        <v>5262</v>
      </c>
      <c r="K27" s="75">
        <f>I27/H27-1</f>
        <v>2.0411171450737005</v>
      </c>
      <c r="L27" s="48">
        <f>H27/$H$7</f>
        <v>6.216706978000381E-3</v>
      </c>
      <c r="M27" s="48">
        <f>I27/$I$7</f>
        <v>1.4753398080176439E-2</v>
      </c>
      <c r="N27" s="64">
        <f>H27/B27</f>
        <v>1.8914159941305944</v>
      </c>
      <c r="O27" s="67">
        <f>I27/C27</f>
        <v>2.0664206642066421</v>
      </c>
      <c r="P27" s="84">
        <f>O27/N27-1</f>
        <v>9.2525742945559708E-2</v>
      </c>
      <c r="U27" s="5"/>
    </row>
    <row r="28" spans="1:21">
      <c r="A28" s="32" t="s">
        <v>31</v>
      </c>
      <c r="B28" s="10">
        <f>VLOOKUP(A28,'T20'!A:N,14,0)</f>
        <v>1649</v>
      </c>
      <c r="C28" s="10">
        <f>VLOOKUP(A28,'T21'!A:N,14,FALSE)</f>
        <v>3222</v>
      </c>
      <c r="D28" s="9">
        <f>C28-B28</f>
        <v>1573</v>
      </c>
      <c r="E28" s="75">
        <f>C28/B28-1</f>
        <v>0.95391146149181316</v>
      </c>
      <c r="F28" s="48">
        <f>B28/$B$7</f>
        <v>8.6365826577001238E-3</v>
      </c>
      <c r="G28" s="48">
        <f>C28/$C$7</f>
        <v>1.4146656304745847E-2</v>
      </c>
      <c r="H28" s="10">
        <f>VLOOKUP(A28,'N20'!A:N,14,0)</f>
        <v>4231</v>
      </c>
      <c r="I28" s="10">
        <f>VLOOKUP(A28,'N21'!A:N,14,0)</f>
        <v>6943</v>
      </c>
      <c r="J28" s="9">
        <f>I28-H28</f>
        <v>2712</v>
      </c>
      <c r="K28" s="75">
        <f>I28/H28-1</f>
        <v>0.64098321909714007</v>
      </c>
      <c r="L28" s="48">
        <f>H28/$H$7</f>
        <v>1.0202826696632899E-2</v>
      </c>
      <c r="M28" s="48">
        <f>I28/$I$7</f>
        <v>1.3065413631462373E-2</v>
      </c>
      <c r="N28" s="64">
        <f>H28/B28</f>
        <v>2.5657974530018195</v>
      </c>
      <c r="O28" s="67">
        <f>I28/C28</f>
        <v>2.154872749844817</v>
      </c>
      <c r="P28" s="84">
        <f>O28/N28-1</f>
        <v>-0.16015477085934693</v>
      </c>
      <c r="U28" s="5"/>
    </row>
    <row r="29" spans="1:21">
      <c r="A29" s="32" t="s">
        <v>33</v>
      </c>
      <c r="B29" s="10">
        <f>VLOOKUP(A29,'T20'!A:N,14,0)</f>
        <v>239</v>
      </c>
      <c r="C29" s="10">
        <f>VLOOKUP(A29,'T21'!A:N,14,FALSE)</f>
        <v>3180</v>
      </c>
      <c r="D29" s="9">
        <f>C29-B29</f>
        <v>2941</v>
      </c>
      <c r="E29" s="75">
        <f>C29/B29-1</f>
        <v>12.305439330543933</v>
      </c>
      <c r="F29" s="48">
        <f>B29/$B$7</f>
        <v>1.2517545513585989E-3</v>
      </c>
      <c r="G29" s="48">
        <f>C29/$C$7</f>
        <v>1.3962249239320854E-2</v>
      </c>
      <c r="H29" s="10">
        <f>VLOOKUP(A29,'N20'!A:N,14,0)</f>
        <v>486</v>
      </c>
      <c r="I29" s="10">
        <f>VLOOKUP(A29,'N21'!A:N,14,0)</f>
        <v>15608</v>
      </c>
      <c r="J29" s="9">
        <f>I29-H29</f>
        <v>15122</v>
      </c>
      <c r="K29" s="75">
        <f>I29/H29-1</f>
        <v>31.115226337448561</v>
      </c>
      <c r="L29" s="48">
        <f>H29/$H$7</f>
        <v>1.1719626033003046E-3</v>
      </c>
      <c r="M29" s="48">
        <f>I29/$I$7</f>
        <v>2.9371305769820645E-2</v>
      </c>
      <c r="N29" s="64">
        <f>H29/B29</f>
        <v>2.0334728033472804</v>
      </c>
      <c r="O29" s="67">
        <f>I29/C29</f>
        <v>4.9081761006289311</v>
      </c>
      <c r="P29" s="84">
        <f>O29/N29-1</f>
        <v>1.4136915391981781</v>
      </c>
      <c r="U29" s="5"/>
    </row>
    <row r="30" spans="1:21">
      <c r="A30" s="32" t="s">
        <v>34</v>
      </c>
      <c r="B30" s="10">
        <f>VLOOKUP(A30,'T20'!A:N,14,0)</f>
        <v>615</v>
      </c>
      <c r="C30" s="10">
        <f>VLOOKUP(A30,'T21'!A:N,14,FALSE)</f>
        <v>3122</v>
      </c>
      <c r="D30" s="9">
        <f>C30-B30</f>
        <v>2507</v>
      </c>
      <c r="E30" s="75">
        <f>C30/B30-1</f>
        <v>4.076422764227642</v>
      </c>
      <c r="F30" s="48">
        <f>B30/$B$7</f>
        <v>3.2210420463830054E-3</v>
      </c>
      <c r="G30" s="48">
        <f>C30/$C$7</f>
        <v>1.3707591863257771E-2</v>
      </c>
      <c r="H30" s="10">
        <f>VLOOKUP(A30,'N20'!A:N,14,0)</f>
        <v>1178</v>
      </c>
      <c r="I30" s="10">
        <f>VLOOKUP(A30,'N21'!A:N,14,0)</f>
        <v>5293</v>
      </c>
      <c r="J30" s="9">
        <f>I30-H30</f>
        <v>4115</v>
      </c>
      <c r="K30" s="75">
        <f>I30/H30-1</f>
        <v>3.4932088285229206</v>
      </c>
      <c r="L30" s="48">
        <f>H30/$H$7</f>
        <v>2.8406830178760467E-3</v>
      </c>
      <c r="M30" s="48">
        <f>I30/$I$7</f>
        <v>9.9604255150987104E-3</v>
      </c>
      <c r="N30" s="64">
        <f>H30/B30</f>
        <v>1.9154471544715448</v>
      </c>
      <c r="O30" s="67">
        <f>I30/C30</f>
        <v>1.6953875720691864</v>
      </c>
      <c r="P30" s="84">
        <f>O30/N30-1</f>
        <v>-0.11488679386880341</v>
      </c>
      <c r="U30" s="5"/>
    </row>
    <row r="31" spans="1:21">
      <c r="A31" s="32" t="s">
        <v>32</v>
      </c>
      <c r="B31" s="10">
        <f>VLOOKUP(A31,'T20'!A:N,14,0)</f>
        <v>1231</v>
      </c>
      <c r="C31" s="10">
        <f>VLOOKUP(A31,'T21'!A:N,14,FALSE)</f>
        <v>2972</v>
      </c>
      <c r="D31" s="9">
        <f>C31-B31</f>
        <v>1741</v>
      </c>
      <c r="E31" s="75">
        <f>C31/B31-1</f>
        <v>1.4142973192526402</v>
      </c>
      <c r="F31" s="48">
        <f>B31/$B$7</f>
        <v>6.4473215595080968E-3</v>
      </c>
      <c r="G31" s="48">
        <f>C31/$C$7</f>
        <v>1.3048995201025655E-2</v>
      </c>
      <c r="H31" s="10">
        <f>VLOOKUP(A31,'N20'!A:N,14,0)</f>
        <v>2260</v>
      </c>
      <c r="I31" s="10">
        <f>VLOOKUP(A31,'N21'!A:N,14,0)</f>
        <v>6157</v>
      </c>
      <c r="J31" s="9">
        <f>I31-H31</f>
        <v>3897</v>
      </c>
      <c r="K31" s="75">
        <f>I31/H31-1</f>
        <v>1.7243362831858406</v>
      </c>
      <c r="L31" s="48">
        <f>H31/$H$7</f>
        <v>5.4498672499149964E-3</v>
      </c>
      <c r="M31" s="48">
        <f>I31/$I$7</f>
        <v>1.1586310201485501E-2</v>
      </c>
      <c r="N31" s="64">
        <f>H31/B31</f>
        <v>1.8359057676685622</v>
      </c>
      <c r="O31" s="67">
        <f>I31/C31</f>
        <v>2.0716689098250338</v>
      </c>
      <c r="P31" s="84">
        <f>O31/N31-1</f>
        <v>0.12841788849319324</v>
      </c>
      <c r="U31" s="5"/>
    </row>
    <row r="32" spans="1:21">
      <c r="A32" s="32" t="s">
        <v>35</v>
      </c>
      <c r="B32" s="10">
        <f>VLOOKUP(A32,'T20'!A:N,14,0)</f>
        <v>1025</v>
      </c>
      <c r="C32" s="10">
        <f>VLOOKUP(A32,'T21'!A:N,14,FALSE)</f>
        <v>2163</v>
      </c>
      <c r="D32" s="9">
        <f>C32-B32</f>
        <v>1138</v>
      </c>
      <c r="E32" s="75">
        <f>C32/B32-1</f>
        <v>1.1102439024390245</v>
      </c>
      <c r="F32" s="48">
        <f>B32/$B$7</f>
        <v>5.3684034106383427E-3</v>
      </c>
      <c r="G32" s="48">
        <f>C32/$C$7</f>
        <v>9.4969638693871098E-3</v>
      </c>
      <c r="H32" s="10">
        <f>VLOOKUP(A32,'N20'!A:N,14,0)</f>
        <v>1922</v>
      </c>
      <c r="I32" s="10">
        <f>VLOOKUP(A32,'N21'!A:N,14,0)</f>
        <v>4099</v>
      </c>
      <c r="J32" s="9">
        <f>I32-H32</f>
        <v>2177</v>
      </c>
      <c r="K32" s="75">
        <f>I32/H32-1</f>
        <v>1.1326742976066599</v>
      </c>
      <c r="L32" s="48">
        <f>H32/$H$7</f>
        <v>4.6347986081135498E-3</v>
      </c>
      <c r="M32" s="48">
        <f>I32/$I$7</f>
        <v>7.7135432054391863E-3</v>
      </c>
      <c r="N32" s="64">
        <f>H32/B32</f>
        <v>1.8751219512195121</v>
      </c>
      <c r="O32" s="67">
        <f>I32/C32</f>
        <v>1.895053166897827</v>
      </c>
      <c r="P32" s="84">
        <f>O32/N32-1</f>
        <v>1.0629290359142951E-2</v>
      </c>
      <c r="U32" s="5"/>
    </row>
    <row r="33" spans="1:21">
      <c r="A33" s="32" t="s">
        <v>36</v>
      </c>
      <c r="B33" s="10">
        <f>VLOOKUP(A33,'T20'!A:N,14,0)</f>
        <v>857</v>
      </c>
      <c r="C33" s="10">
        <f>VLOOKUP(A33,'T21'!A:N,14,FALSE)</f>
        <v>2074</v>
      </c>
      <c r="D33" s="9">
        <f>C33-B33</f>
        <v>1217</v>
      </c>
      <c r="E33" s="75">
        <f>C33/B33-1</f>
        <v>1.4200700116686114</v>
      </c>
      <c r="F33" s="48">
        <f>B33/$B$7</f>
        <v>4.4885089979678633E-3</v>
      </c>
      <c r="G33" s="48">
        <f>C33/$C$7</f>
        <v>9.106196516462722E-3</v>
      </c>
      <c r="H33" s="10">
        <f>VLOOKUP(A33,'N20'!A:N,14,0)</f>
        <v>1907</v>
      </c>
      <c r="I33" s="10">
        <f>VLOOKUP(A33,'N21'!A:N,14,0)</f>
        <v>4032</v>
      </c>
      <c r="J33" s="9">
        <f>I33-H33</f>
        <v>2125</v>
      </c>
      <c r="K33" s="75">
        <f>I33/H33-1</f>
        <v>1.1143156790770843</v>
      </c>
      <c r="L33" s="48">
        <f>H33/$H$7</f>
        <v>4.5986269228265033E-3</v>
      </c>
      <c r="M33" s="48">
        <f>I33/$I$7</f>
        <v>7.587461869805026E-3</v>
      </c>
      <c r="N33" s="64">
        <f>H33/B33</f>
        <v>2.2252042007001167</v>
      </c>
      <c r="O33" s="67">
        <f>I33/C33</f>
        <v>1.9440694310511091</v>
      </c>
      <c r="P33" s="84">
        <f>O33/N33-1</f>
        <v>-0.12634111042957497</v>
      </c>
    </row>
    <row r="34" spans="1:21">
      <c r="A34" s="32" t="s">
        <v>37</v>
      </c>
      <c r="B34" s="10">
        <f>VLOOKUP(A34,'T20'!A:N,14,0)</f>
        <v>316</v>
      </c>
      <c r="C34" s="10">
        <f>VLOOKUP(A34,'T21'!A:N,14,FALSE)</f>
        <v>1578</v>
      </c>
      <c r="D34" s="9">
        <f>C34-B34</f>
        <v>1262</v>
      </c>
      <c r="E34" s="75">
        <f>C34/B34-1</f>
        <v>3.9936708860759493</v>
      </c>
      <c r="F34" s="48">
        <f>B34/$B$7</f>
        <v>1.6550394904992353E-3</v>
      </c>
      <c r="G34" s="48">
        <f>C34/$C$7</f>
        <v>6.9284368866818586E-3</v>
      </c>
      <c r="H34" s="10">
        <f>VLOOKUP(A34,'N20'!A:N,14,0)</f>
        <v>855</v>
      </c>
      <c r="I34" s="10">
        <f>VLOOKUP(A34,'N21'!A:N,14,0)</f>
        <v>3530</v>
      </c>
      <c r="J34" s="9">
        <f>I34-H34</f>
        <v>2675</v>
      </c>
      <c r="K34" s="75">
        <f>I34/H34-1</f>
        <v>3.128654970760234</v>
      </c>
      <c r="L34" s="48">
        <f>H34/$H$7</f>
        <v>2.061786061361647E-3</v>
      </c>
      <c r="M34" s="48">
        <f>I34/$I$7</f>
        <v>6.6427927580386265E-3</v>
      </c>
      <c r="N34" s="64">
        <f>H34/B34</f>
        <v>2.7056962025316458</v>
      </c>
      <c r="O34" s="67">
        <f>I34/C34</f>
        <v>2.2370088719898606</v>
      </c>
      <c r="P34" s="84">
        <f>O34/N34-1</f>
        <v>-0.17322245198971242</v>
      </c>
      <c r="U34" s="5"/>
    </row>
    <row r="35" spans="1:21">
      <c r="A35" s="32" t="s">
        <v>38</v>
      </c>
      <c r="B35" s="10">
        <f>VLOOKUP(A35,'T20'!A:N,14,0)</f>
        <v>107</v>
      </c>
      <c r="C35" s="10">
        <f>VLOOKUP(A35,'T21'!A:N,14,FALSE)</f>
        <v>1259</v>
      </c>
      <c r="D35" s="9">
        <f>C35-B35</f>
        <v>1152</v>
      </c>
      <c r="E35" s="75">
        <f>C35/B35-1</f>
        <v>10.766355140186915</v>
      </c>
      <c r="F35" s="48">
        <f>B35/$B$7</f>
        <v>5.6040894140322206E-4</v>
      </c>
      <c r="G35" s="48">
        <f>C35/$C$7</f>
        <v>5.5278213183348919E-3</v>
      </c>
      <c r="H35" s="10">
        <f>VLOOKUP(A35,'N20'!A:N,14,0)</f>
        <v>302</v>
      </c>
      <c r="I35" s="10">
        <f>VLOOKUP(A35,'N21'!A:N,14,0)</f>
        <v>3028</v>
      </c>
      <c r="J35" s="9">
        <f>I35-H35</f>
        <v>2726</v>
      </c>
      <c r="K35" s="75">
        <f>I35/H35-1</f>
        <v>9.0264900662251648</v>
      </c>
      <c r="L35" s="48">
        <f>H35/$H$7</f>
        <v>7.2825659711253491E-4</v>
      </c>
      <c r="M35" s="48">
        <f>I35/$I$7</f>
        <v>5.698123646272227E-3</v>
      </c>
      <c r="N35" s="64">
        <f>H35/B35</f>
        <v>2.8224299065420562</v>
      </c>
      <c r="O35" s="67">
        <f>I35/C35</f>
        <v>2.4050833995234311</v>
      </c>
      <c r="P35" s="84">
        <f>O35/N35-1</f>
        <v>-0.14786780215560558</v>
      </c>
      <c r="U35" s="5"/>
    </row>
    <row r="36" spans="1:21">
      <c r="A36" s="32" t="s">
        <v>42</v>
      </c>
      <c r="B36" s="10">
        <f>VLOOKUP(A36,'T20'!A:N,14,0)</f>
        <v>1612</v>
      </c>
      <c r="C36" s="10">
        <f>VLOOKUP(A36,'T21'!A:N,14,FALSE)</f>
        <v>1019</v>
      </c>
      <c r="D36" s="9">
        <f>C36-B36</f>
        <v>-593</v>
      </c>
      <c r="E36" s="75">
        <f>C36/B36-1</f>
        <v>-0.3678660049627791</v>
      </c>
      <c r="F36" s="48">
        <f>B36/$B$7</f>
        <v>8.442796388242935E-3</v>
      </c>
      <c r="G36" s="48">
        <f>C36/$C$7</f>
        <v>4.4740666587635069E-3</v>
      </c>
      <c r="H36" s="10">
        <f>VLOOKUP(A36,'N20'!A:N,14,0)</f>
        <v>1785</v>
      </c>
      <c r="I36" s="10">
        <f>VLOOKUP(A36,'N21'!A:N,14,0)</f>
        <v>2010</v>
      </c>
      <c r="J36" s="9">
        <f>I36-H36</f>
        <v>225</v>
      </c>
      <c r="K36" s="75">
        <f>I36/H36-1</f>
        <v>0.12605042016806722</v>
      </c>
      <c r="L36" s="48">
        <f>H36/$H$7</f>
        <v>4.3044305491585257E-3</v>
      </c>
      <c r="M36" s="48">
        <f>I36/$I$7</f>
        <v>3.7824400690248268E-3</v>
      </c>
      <c r="N36" s="64">
        <f>H36/B36</f>
        <v>1.1073200992555832</v>
      </c>
      <c r="O36" s="67">
        <f>I36/C36</f>
        <v>1.9725220804710502</v>
      </c>
      <c r="P36" s="84">
        <f>O36/N36-1</f>
        <v>0.78134767155144691</v>
      </c>
    </row>
    <row r="37" spans="1:21">
      <c r="A37" s="32" t="s">
        <v>41</v>
      </c>
      <c r="B37" s="10">
        <f>VLOOKUP(A37,'T20'!A:N,14,0)</f>
        <v>500</v>
      </c>
      <c r="C37" s="10">
        <f>VLOOKUP(A37,'T21'!A:N,14,FALSE)</f>
        <v>884</v>
      </c>
      <c r="D37" s="9">
        <f>C37-B37</f>
        <v>384</v>
      </c>
      <c r="E37" s="75">
        <f>C37/B37-1</f>
        <v>0.76800000000000002</v>
      </c>
      <c r="F37" s="48">
        <f>B37/$B$7</f>
        <v>2.6187333710430941E-3</v>
      </c>
      <c r="G37" s="48">
        <f>C37/$C$7</f>
        <v>3.8813296627546027E-3</v>
      </c>
      <c r="H37" s="10">
        <f>VLOOKUP(A37,'N20'!A:N,14,0)</f>
        <v>2729</v>
      </c>
      <c r="I37" s="10">
        <f>VLOOKUP(A37,'N21'!A:N,14,0)</f>
        <v>2713</v>
      </c>
      <c r="J37" s="9">
        <f>I37-H37</f>
        <v>-16</v>
      </c>
      <c r="K37" s="75">
        <f>I37/H37-1</f>
        <v>-5.8629534628068525E-3</v>
      </c>
      <c r="L37" s="48">
        <f>H37/$H$7</f>
        <v>6.5808352765566484E-3</v>
      </c>
      <c r="M37" s="48">
        <f>I37/$I$7</f>
        <v>5.1053531876937086E-3</v>
      </c>
      <c r="N37" s="64">
        <f>H37/B37</f>
        <v>5.4580000000000002</v>
      </c>
      <c r="O37" s="67">
        <f>I37/C37</f>
        <v>3.069004524886878</v>
      </c>
      <c r="P37" s="84">
        <f>O37/N37-1</f>
        <v>-0.43770529042013961</v>
      </c>
    </row>
    <row r="38" spans="1:21">
      <c r="A38" s="32" t="s">
        <v>39</v>
      </c>
      <c r="B38" s="10">
        <f>VLOOKUP(A38,'T20'!A:N,14,0)</f>
        <v>234</v>
      </c>
      <c r="C38" s="10">
        <f>VLOOKUP(A38,'T21'!A:N,14,FALSE)</f>
        <v>855</v>
      </c>
      <c r="D38" s="9">
        <f>C38-B38</f>
        <v>621</v>
      </c>
      <c r="E38" s="75">
        <f>C38/B38-1</f>
        <v>2.6538461538461537</v>
      </c>
      <c r="F38" s="48">
        <f>B38/$B$7</f>
        <v>1.225567217648168E-3</v>
      </c>
      <c r="G38" s="48">
        <f>C38/$C$7</f>
        <v>3.75400097472306E-3</v>
      </c>
      <c r="H38" s="10">
        <f>VLOOKUP(A38,'N20'!A:N,14,0)</f>
        <v>1150</v>
      </c>
      <c r="I38" s="10">
        <f>VLOOKUP(A38,'N21'!A:N,14,0)</f>
        <v>2284</v>
      </c>
      <c r="J38" s="9">
        <f>I38-H38</f>
        <v>1134</v>
      </c>
      <c r="K38" s="75">
        <f>I38/H38-1</f>
        <v>0.98608695652173917</v>
      </c>
      <c r="L38" s="48">
        <f>H38/$H$7</f>
        <v>2.7731625386735602E-3</v>
      </c>
      <c r="M38" s="48">
        <f>I38/$I$7</f>
        <v>4.2980562774391565E-3</v>
      </c>
      <c r="N38" s="64">
        <f>H38/B38</f>
        <v>4.9145299145299148</v>
      </c>
      <c r="O38" s="67">
        <f>I38/C38</f>
        <v>2.6713450292397662</v>
      </c>
      <c r="P38" s="84">
        <f>O38/N38-1</f>
        <v>-0.4564393592677346</v>
      </c>
    </row>
    <row r="39" spans="1:21">
      <c r="A39" s="32" t="s">
        <v>43</v>
      </c>
      <c r="B39" s="10">
        <f>VLOOKUP(A39,'T20'!A:N,14,0)</f>
        <v>374</v>
      </c>
      <c r="C39" s="10">
        <f>VLOOKUP(A39,'T21'!A:N,14,FALSE)</f>
        <v>815</v>
      </c>
      <c r="D39" s="9">
        <f>C39-B39</f>
        <v>441</v>
      </c>
      <c r="E39" s="75">
        <f>C39/B39-1</f>
        <v>1.179144385026738</v>
      </c>
      <c r="F39" s="48">
        <f>B39/$B$7</f>
        <v>1.9588125615402343E-3</v>
      </c>
      <c r="G39" s="48">
        <f>C39/$C$7</f>
        <v>3.5783751981278292E-3</v>
      </c>
      <c r="H39" s="10">
        <f>VLOOKUP(A39,'N20'!A:N,14,0)</f>
        <v>759</v>
      </c>
      <c r="I39" s="10">
        <f>VLOOKUP(A39,'N21'!A:N,14,0)</f>
        <v>1484</v>
      </c>
      <c r="J39" s="9">
        <f>I39-H39</f>
        <v>725</v>
      </c>
      <c r="K39" s="75">
        <f>I39/H39-1</f>
        <v>0.95520421607378125</v>
      </c>
      <c r="L39" s="48">
        <f>H39/$H$7</f>
        <v>1.8302872755245497E-3</v>
      </c>
      <c r="M39" s="48">
        <f>I39/$I$7</f>
        <v>2.7926074937476828E-3</v>
      </c>
      <c r="N39" s="64">
        <f>H39/B39</f>
        <v>2.0294117647058822</v>
      </c>
      <c r="O39" s="67">
        <f>I39/C39</f>
        <v>1.8208588957055214</v>
      </c>
      <c r="P39" s="84">
        <f>O39/N39-1</f>
        <v>-0.10276518182626482</v>
      </c>
    </row>
    <row r="40" spans="1:21">
      <c r="A40" s="32" t="s">
        <v>40</v>
      </c>
      <c r="B40" s="10">
        <f>VLOOKUP(A40,'T20'!A:N,14,0)</f>
        <v>138</v>
      </c>
      <c r="C40" s="10">
        <f>VLOOKUP(A40,'T21'!A:N,14,FALSE)</f>
        <v>789</v>
      </c>
      <c r="D40" s="9">
        <f>C40-B40</f>
        <v>651</v>
      </c>
      <c r="E40" s="75">
        <f>C40/B40-1</f>
        <v>4.7173913043478262</v>
      </c>
      <c r="F40" s="48">
        <f>B40/$B$7</f>
        <v>7.2277041040789394E-4</v>
      </c>
      <c r="G40" s="48">
        <f>C40/$C$7</f>
        <v>3.4642184433409293E-3</v>
      </c>
      <c r="H40" s="10">
        <f>VLOOKUP(A40,'N20'!A:N,14,0)</f>
        <v>490</v>
      </c>
      <c r="I40" s="10">
        <f>VLOOKUP(A40,'N21'!A:N,14,0)</f>
        <v>1457</v>
      </c>
      <c r="J40" s="9">
        <f>I40-H40</f>
        <v>967</v>
      </c>
      <c r="K40" s="75">
        <f>I40/H40-1</f>
        <v>1.9734693877551019</v>
      </c>
      <c r="L40" s="48">
        <f>H40/$H$7</f>
        <v>1.181608386043517E-3</v>
      </c>
      <c r="M40" s="48">
        <f>I40/$I$7</f>
        <v>2.7417985972980957E-3</v>
      </c>
      <c r="N40" s="64">
        <f>H40/B40</f>
        <v>3.5507246376811592</v>
      </c>
      <c r="O40" s="67">
        <f>I40/C40</f>
        <v>1.8466413181242078</v>
      </c>
      <c r="P40" s="84">
        <f>O40/N40-1</f>
        <v>-0.47992550632420261</v>
      </c>
    </row>
    <row r="41" spans="1:21">
      <c r="A41" s="32" t="s">
        <v>44</v>
      </c>
      <c r="B41" s="10">
        <f>VLOOKUP(A41,'T20'!A:N,14,0)</f>
        <v>377</v>
      </c>
      <c r="C41" s="10">
        <f>VLOOKUP(A41,'T21'!A:N,14,FALSE)</f>
        <v>572</v>
      </c>
      <c r="D41" s="9">
        <f>C41-B41</f>
        <v>195</v>
      </c>
      <c r="E41" s="75">
        <f>C41/B41-1</f>
        <v>0.51724137931034475</v>
      </c>
      <c r="F41" s="48">
        <f>B41/$B$7</f>
        <v>1.9745249617664929E-3</v>
      </c>
      <c r="G41" s="48">
        <f>C41/$C$7</f>
        <v>2.5114486053118014E-3</v>
      </c>
      <c r="H41" s="10">
        <f>VLOOKUP(A41,'N20'!A:N,14,0)</f>
        <v>760</v>
      </c>
      <c r="I41" s="10">
        <f>VLOOKUP(A41,'N21'!A:N,14,0)</f>
        <v>1114</v>
      </c>
      <c r="J41" s="9">
        <f>I41-H41</f>
        <v>354</v>
      </c>
      <c r="K41" s="75">
        <f>I41/H41-1</f>
        <v>0.46578947368421053</v>
      </c>
      <c r="L41" s="48">
        <f>H41/$H$7</f>
        <v>1.8326987212103527E-3</v>
      </c>
      <c r="M41" s="48">
        <f>I41/$I$7</f>
        <v>2.0963374312903764E-3</v>
      </c>
      <c r="N41" s="64">
        <f>H41/B41</f>
        <v>2.0159151193633953</v>
      </c>
      <c r="O41" s="67">
        <f>I41/C41</f>
        <v>1.9475524475524475</v>
      </c>
      <c r="P41" s="84">
        <f>O41/N41-1</f>
        <v>-3.3911483253588615E-2</v>
      </c>
    </row>
    <row r="42" spans="1:21" ht="15" customHeight="1">
      <c r="A42" s="32" t="s">
        <v>45</v>
      </c>
      <c r="B42" s="10">
        <f>VLOOKUP(A42,'T20'!A:N,14,0)</f>
        <v>173</v>
      </c>
      <c r="C42" s="10">
        <f>VLOOKUP(A42,'T21'!A:N,14,FALSE)</f>
        <v>444</v>
      </c>
      <c r="D42" s="9">
        <f>C42-B42</f>
        <v>271</v>
      </c>
      <c r="E42" s="75">
        <f>C42/B42-1</f>
        <v>1.5664739884393062</v>
      </c>
      <c r="F42" s="48">
        <f>B42/$B$7</f>
        <v>9.0608174638091051E-4</v>
      </c>
      <c r="G42" s="48">
        <f>C42/$C$7</f>
        <v>1.9494461202070627E-3</v>
      </c>
      <c r="H42" s="10">
        <f>VLOOKUP(A42,'N20'!A:N,14,0)</f>
        <v>451</v>
      </c>
      <c r="I42" s="10">
        <f>VLOOKUP(A42,'N21'!A:N,14,0)</f>
        <v>915</v>
      </c>
      <c r="J42" s="9">
        <f>I42-H42</f>
        <v>464</v>
      </c>
      <c r="K42" s="75">
        <f>I42/H42-1</f>
        <v>1.0288248337028825</v>
      </c>
      <c r="L42" s="48">
        <f>H42/$H$7</f>
        <v>1.0875620042971963E-3</v>
      </c>
      <c r="M42" s="48">
        <f>I42/$I$7</f>
        <v>1.7218570463471226E-3</v>
      </c>
      <c r="N42" s="64">
        <f>H42/B42</f>
        <v>2.6069364161849711</v>
      </c>
      <c r="O42" s="67">
        <f>I42/C42</f>
        <v>2.060810810810811</v>
      </c>
      <c r="P42" s="84">
        <f>O42/N42-1</f>
        <v>-0.20948942290405703</v>
      </c>
      <c r="U42" s="5"/>
    </row>
    <row r="43" spans="1:21" ht="15" customHeight="1">
      <c r="A43" s="32" t="s">
        <v>46</v>
      </c>
      <c r="B43" s="10">
        <f>VLOOKUP(A43,'T20'!A:N,14,0)</f>
        <v>152</v>
      </c>
      <c r="C43" s="10">
        <f>VLOOKUP(A43,'T21'!A:N,14,FALSE)</f>
        <v>421</v>
      </c>
      <c r="D43" s="9">
        <f>C43-B43</f>
        <v>269</v>
      </c>
      <c r="E43" s="75">
        <f>C43/B43-1</f>
        <v>1.7697368421052633</v>
      </c>
      <c r="F43" s="48">
        <f>B43/$B$7</f>
        <v>7.9609494479710048E-4</v>
      </c>
      <c r="G43" s="48">
        <f>C43/$C$7</f>
        <v>1.8484612986648049E-3</v>
      </c>
      <c r="H43" s="10">
        <f>VLOOKUP(A43,'N20'!A:N,14,0)</f>
        <v>296</v>
      </c>
      <c r="I43" s="10">
        <f>VLOOKUP(A43,'N21'!A:N,14,0)</f>
        <v>1236</v>
      </c>
      <c r="J43" s="9">
        <f>I43-H43</f>
        <v>940</v>
      </c>
      <c r="K43" s="75">
        <f>I43/H43-1</f>
        <v>3.1756756756756754</v>
      </c>
      <c r="L43" s="48">
        <f>H43/$H$7</f>
        <v>7.1378792299771636E-4</v>
      </c>
      <c r="M43" s="48">
        <f>I43/$I$7</f>
        <v>2.3259183708033261E-3</v>
      </c>
      <c r="N43" s="64">
        <f>H43/B43</f>
        <v>1.9473684210526316</v>
      </c>
      <c r="O43" s="67">
        <f>I43/C43</f>
        <v>2.9358669833729216</v>
      </c>
      <c r="P43" s="84">
        <f>O43/N43-1</f>
        <v>0.50760736984014887</v>
      </c>
    </row>
    <row r="44" spans="1:21">
      <c r="A44" s="32" t="s">
        <v>49</v>
      </c>
      <c r="B44" s="10">
        <f>VLOOKUP(A44,'T20'!A:N,14,0)</f>
        <v>107</v>
      </c>
      <c r="C44" s="10">
        <f>VLOOKUP(A44,'T21'!A:N,14,FALSE)</f>
        <v>378</v>
      </c>
      <c r="D44" s="9">
        <f>C44-B44</f>
        <v>271</v>
      </c>
      <c r="E44" s="75">
        <f>C44/B44-1</f>
        <v>2.5327102803738319</v>
      </c>
      <c r="F44" s="48">
        <f>B44/$B$7</f>
        <v>5.6040894140322206E-4</v>
      </c>
      <c r="G44" s="48">
        <f>C44/$C$7</f>
        <v>1.6596635888249318E-3</v>
      </c>
      <c r="H44" s="10">
        <f>VLOOKUP(A44,'N20'!A:N,14,0)</f>
        <v>260</v>
      </c>
      <c r="I44" s="10">
        <f>VLOOKUP(A44,'N21'!A:N,14,0)</f>
        <v>904</v>
      </c>
      <c r="J44" s="9">
        <f>I44-H44</f>
        <v>644</v>
      </c>
      <c r="K44" s="75">
        <f>I44/H44-1</f>
        <v>2.476923076923077</v>
      </c>
      <c r="L44" s="48">
        <f>H44/$H$7</f>
        <v>6.2697587830880491E-4</v>
      </c>
      <c r="M44" s="48">
        <f>I44/$I$7</f>
        <v>1.701157125571365E-3</v>
      </c>
      <c r="N44" s="64">
        <f>H44/B44</f>
        <v>2.4299065420560746</v>
      </c>
      <c r="O44" s="67">
        <f>I44/C44</f>
        <v>2.3915343915343916</v>
      </c>
      <c r="P44" s="84">
        <f>O44/N44-1</f>
        <v>-1.5791615791615699E-2</v>
      </c>
    </row>
    <row r="45" spans="1:21">
      <c r="A45" s="32" t="s">
        <v>53</v>
      </c>
      <c r="B45" s="10">
        <f>VLOOKUP(A45,'T20'!A:N,14,0)</f>
        <v>210</v>
      </c>
      <c r="C45" s="10">
        <f>VLOOKUP(A45,'T21'!A:N,14,FALSE)</f>
        <v>305</v>
      </c>
      <c r="D45" s="9">
        <f>C45-B45</f>
        <v>95</v>
      </c>
      <c r="E45" s="75">
        <f>C45/B45-1</f>
        <v>0.45238095238095233</v>
      </c>
      <c r="F45" s="48">
        <f>B45/$B$7</f>
        <v>1.0998680158380994E-3</v>
      </c>
      <c r="G45" s="48">
        <f>C45/$C$7</f>
        <v>1.3391465465386356E-3</v>
      </c>
      <c r="H45" s="10">
        <f>VLOOKUP(A45,'N20'!A:N,14,0)</f>
        <v>394</v>
      </c>
      <c r="I45" s="10">
        <f>VLOOKUP(A45,'N21'!A:N,14,0)</f>
        <v>720</v>
      </c>
      <c r="J45" s="9">
        <f>I45-H45</f>
        <v>326</v>
      </c>
      <c r="K45" s="75">
        <f>I45/H45-1</f>
        <v>0.82741116751269028</v>
      </c>
      <c r="L45" s="48">
        <f>H45/$H$7</f>
        <v>9.501096002064197E-4</v>
      </c>
      <c r="M45" s="48">
        <f>I45/$I$7</f>
        <v>1.354903905322326E-3</v>
      </c>
      <c r="N45" s="64">
        <f>H45/B45</f>
        <v>1.8761904761904762</v>
      </c>
      <c r="O45" s="67">
        <f>I45/C45</f>
        <v>2.360655737704918</v>
      </c>
      <c r="P45" s="84">
        <f>O45/N45-1</f>
        <v>0.25821752517267194</v>
      </c>
    </row>
    <row r="46" spans="1:21">
      <c r="A46" s="32" t="s">
        <v>50</v>
      </c>
      <c r="B46" s="10">
        <f>VLOOKUP(A46,'T20'!A:N,14,0)</f>
        <v>72</v>
      </c>
      <c r="C46" s="10">
        <f>VLOOKUP(A46,'T21'!A:N,14,FALSE)</f>
        <v>289</v>
      </c>
      <c r="D46" s="9">
        <f>C46-B46</f>
        <v>217</v>
      </c>
      <c r="E46" s="75">
        <f>C46/B46-1</f>
        <v>3.0138888888888893</v>
      </c>
      <c r="F46" s="48">
        <f>B46/$B$7</f>
        <v>3.7709760543020549E-4</v>
      </c>
      <c r="G46" s="48">
        <f>C46/$C$7</f>
        <v>1.2688962359005431E-3</v>
      </c>
      <c r="H46" s="10">
        <f>VLOOKUP(A46,'N20'!A:N,14,0)</f>
        <v>294</v>
      </c>
      <c r="I46" s="10">
        <f>VLOOKUP(A46,'N21'!A:N,14,0)</f>
        <v>1078</v>
      </c>
      <c r="J46" s="9">
        <f>I46-H46</f>
        <v>784</v>
      </c>
      <c r="K46" s="75">
        <f>I46/H46-1</f>
        <v>2.6666666666666665</v>
      </c>
      <c r="L46" s="48">
        <f>H46/$H$7</f>
        <v>7.0896503162611014E-4</v>
      </c>
      <c r="M46" s="48">
        <f>I46/$I$7</f>
        <v>2.0285922360242601E-3</v>
      </c>
      <c r="N46" s="64">
        <f>H46/B46</f>
        <v>4.083333333333333</v>
      </c>
      <c r="O46" s="67">
        <f>I46/C46</f>
        <v>3.7301038062283736</v>
      </c>
      <c r="P46" s="84">
        <f>O46/N46-1</f>
        <v>-8.6505190311418678E-2</v>
      </c>
    </row>
    <row r="47" spans="1:21">
      <c r="A47" s="32" t="s">
        <v>51</v>
      </c>
      <c r="B47" s="10">
        <f>VLOOKUP(A47,'T20'!A:N,14,0)</f>
        <v>147</v>
      </c>
      <c r="C47" s="10">
        <f>VLOOKUP(A47,'T21'!A:N,14,FALSE)</f>
        <v>279</v>
      </c>
      <c r="D47" s="9">
        <f>C47-B47</f>
        <v>132</v>
      </c>
      <c r="E47" s="75">
        <f>C47/B47-1</f>
        <v>0.8979591836734695</v>
      </c>
      <c r="F47" s="48">
        <f>B47/$B$7</f>
        <v>7.6990761108666956E-4</v>
      </c>
      <c r="G47" s="48">
        <f>C47/$C$7</f>
        <v>1.2249897917517355E-3</v>
      </c>
      <c r="H47" s="10">
        <f>VLOOKUP(A47,'N20'!A:N,14,0)</f>
        <v>261</v>
      </c>
      <c r="I47" s="10">
        <f>VLOOKUP(A47,'N21'!A:N,14,0)</f>
        <v>565</v>
      </c>
      <c r="J47" s="9">
        <f>I47-H47</f>
        <v>304</v>
      </c>
      <c r="K47" s="75">
        <f>I47/H47-1</f>
        <v>1.1647509578544062</v>
      </c>
      <c r="L47" s="48">
        <f>H47/$H$7</f>
        <v>6.2938732399460797E-4</v>
      </c>
      <c r="M47" s="48">
        <f>I47/$I$7</f>
        <v>1.063223203482103E-3</v>
      </c>
      <c r="N47" s="64">
        <f>H47/B47</f>
        <v>1.7755102040816326</v>
      </c>
      <c r="O47" s="67">
        <f>I47/C47</f>
        <v>2.0250896057347672</v>
      </c>
      <c r="P47" s="84">
        <f>O47/N47-1</f>
        <v>0.14056770897705273</v>
      </c>
    </row>
    <row r="48" spans="1:21">
      <c r="A48" s="32" t="s">
        <v>47</v>
      </c>
      <c r="B48" s="10">
        <f>VLOOKUP(A48,'T20'!A:N,14,0)</f>
        <v>157</v>
      </c>
      <c r="C48" s="10">
        <f>VLOOKUP(A48,'T21'!A:N,14,FALSE)</f>
        <v>269</v>
      </c>
      <c r="D48" s="9">
        <f>C48-B48</f>
        <v>112</v>
      </c>
      <c r="E48" s="75">
        <f>C48/B48-1</f>
        <v>0.71337579617834401</v>
      </c>
      <c r="F48" s="48">
        <f>B48/$B$7</f>
        <v>8.2228227850753152E-4</v>
      </c>
      <c r="G48" s="48">
        <f>C48/$C$7</f>
        <v>1.1810833476029277E-3</v>
      </c>
      <c r="H48" s="10">
        <f>VLOOKUP(A48,'N20'!A:N,14,0)</f>
        <v>369</v>
      </c>
      <c r="I48" s="10">
        <f>VLOOKUP(A48,'N21'!A:N,14,0)</f>
        <v>708</v>
      </c>
      <c r="J48" s="9">
        <f>I48-H48</f>
        <v>339</v>
      </c>
      <c r="K48" s="75">
        <f>I48/H48-1</f>
        <v>0.91869918699186992</v>
      </c>
      <c r="L48" s="48">
        <f>H48/$H$7</f>
        <v>8.8982345806134231E-4</v>
      </c>
      <c r="M48" s="48">
        <f>I48/$I$7</f>
        <v>1.3323221735669539E-3</v>
      </c>
      <c r="N48" s="64">
        <f>H48/B48</f>
        <v>2.3503184713375798</v>
      </c>
      <c r="O48" s="67">
        <f>I48/C48</f>
        <v>2.6319702602230484</v>
      </c>
      <c r="P48" s="84">
        <f>O48/N48-1</f>
        <v>0.11983558497294999</v>
      </c>
    </row>
    <row r="49" spans="1:21">
      <c r="A49" s="32" t="s">
        <v>48</v>
      </c>
      <c r="B49" s="10">
        <f>VLOOKUP(A49,'T20'!A:N,14,0)</f>
        <v>238</v>
      </c>
      <c r="C49" s="10">
        <f>VLOOKUP(A49,'T21'!A:N,14,FALSE)</f>
        <v>268</v>
      </c>
      <c r="D49" s="9">
        <f>C49-B49</f>
        <v>30</v>
      </c>
      <c r="E49" s="75">
        <f>C49/B49-1</f>
        <v>0.12605042016806722</v>
      </c>
      <c r="F49" s="48">
        <f>B49/$B$7</f>
        <v>1.2465170846165127E-3</v>
      </c>
      <c r="G49" s="48">
        <f>C49/$C$7</f>
        <v>1.1766927031880469E-3</v>
      </c>
      <c r="H49" s="10">
        <f>VLOOKUP(A49,'N20'!A:N,14,0)</f>
        <v>1024</v>
      </c>
      <c r="I49" s="10">
        <f>VLOOKUP(A49,'N21'!A:N,14,0)</f>
        <v>852</v>
      </c>
      <c r="J49" s="9">
        <f>I49-H49</f>
        <v>-172</v>
      </c>
      <c r="K49" s="75">
        <f>I49/H49-1</f>
        <v>-0.16796875</v>
      </c>
      <c r="L49" s="48">
        <f>H49/$H$7</f>
        <v>2.4693203822623703E-3</v>
      </c>
      <c r="M49" s="48">
        <f>I49/$I$7</f>
        <v>1.6033029546314191E-3</v>
      </c>
      <c r="N49" s="64">
        <f>H49/B49</f>
        <v>4.3025210084033612</v>
      </c>
      <c r="O49" s="67">
        <f>I49/C49</f>
        <v>3.1791044776119404</v>
      </c>
      <c r="P49" s="84">
        <f>O49/N49-1</f>
        <v>-0.26110657649253721</v>
      </c>
    </row>
    <row r="50" spans="1:21">
      <c r="A50" s="32" t="s">
        <v>54</v>
      </c>
      <c r="B50" s="10">
        <f>VLOOKUP(A50,'T20'!A:N,14,0)</f>
        <v>64</v>
      </c>
      <c r="C50" s="10">
        <f>VLOOKUP(A50,'T21'!A:N,14,FALSE)</f>
        <v>262</v>
      </c>
      <c r="D50" s="9">
        <f>C50-B50</f>
        <v>198</v>
      </c>
      <c r="E50" s="75">
        <f>C50/B50-1</f>
        <v>3.09375</v>
      </c>
      <c r="F50" s="48">
        <f>B50/$B$7</f>
        <v>3.3519787149351599E-4</v>
      </c>
      <c r="G50" s="48">
        <f>C50/$C$7</f>
        <v>1.1503488366987622E-3</v>
      </c>
      <c r="H50" s="10">
        <f>VLOOKUP(A50,'N20'!A:N,14,0)</f>
        <v>113</v>
      </c>
      <c r="I50" s="10">
        <f>VLOOKUP(A50,'N21'!A:N,14,0)</f>
        <v>1145</v>
      </c>
      <c r="J50" s="9">
        <f>I50-H50</f>
        <v>1032</v>
      </c>
      <c r="K50" s="75">
        <f>I50/H50-1</f>
        <v>9.1327433628318584</v>
      </c>
      <c r="L50" s="48">
        <f>H50/$H$7</f>
        <v>2.7249336249574984E-4</v>
      </c>
      <c r="M50" s="48">
        <f>I50/$I$7</f>
        <v>2.1546735716584213E-3</v>
      </c>
      <c r="N50" s="64">
        <f>H50/B50</f>
        <v>1.765625</v>
      </c>
      <c r="O50" s="67">
        <f>I50/C50</f>
        <v>4.3702290076335881</v>
      </c>
      <c r="P50" s="84">
        <f>O50/N50-1</f>
        <v>1.4751739512261031</v>
      </c>
    </row>
    <row r="51" spans="1:21">
      <c r="A51" s="32" t="s">
        <v>52</v>
      </c>
      <c r="B51" s="10">
        <f>VLOOKUP(A51,'T20'!A:N,14,0)</f>
        <v>50</v>
      </c>
      <c r="C51" s="10">
        <f>VLOOKUP(A51,'T21'!A:N,14,FALSE)</f>
        <v>237</v>
      </c>
      <c r="D51" s="9">
        <f>C51-B51</f>
        <v>187</v>
      </c>
      <c r="E51" s="75">
        <f>C51/B51-1</f>
        <v>3.74</v>
      </c>
      <c r="F51" s="48">
        <f>B51/$B$7</f>
        <v>2.618733371043094E-4</v>
      </c>
      <c r="G51" s="48">
        <f>C51/$C$7</f>
        <v>1.0405827263267431E-3</v>
      </c>
      <c r="H51" s="10">
        <f>VLOOKUP(A51,'N20'!A:N,14,0)</f>
        <v>87</v>
      </c>
      <c r="I51" s="10">
        <f>VLOOKUP(A51,'N21'!A:N,14,0)</f>
        <v>494</v>
      </c>
      <c r="J51" s="9">
        <f>I51-H51</f>
        <v>407</v>
      </c>
      <c r="K51" s="75">
        <f>I51/H51-1</f>
        <v>4.6781609195402298</v>
      </c>
      <c r="L51" s="48">
        <f>H51/$H$7</f>
        <v>2.0979577466486934E-4</v>
      </c>
      <c r="M51" s="48">
        <f>I51/$I$7</f>
        <v>9.2961462392948473E-4</v>
      </c>
      <c r="N51" s="64">
        <f>H51/B51</f>
        <v>1.74</v>
      </c>
      <c r="O51" s="67">
        <f>I51/C51</f>
        <v>2.0843881856540083</v>
      </c>
      <c r="P51" s="84">
        <f>O51/N51-1</f>
        <v>0.19792424462874036</v>
      </c>
    </row>
    <row r="52" spans="1:21">
      <c r="A52" s="32" t="s">
        <v>56</v>
      </c>
      <c r="B52" s="10">
        <f>VLOOKUP(A52,'T20'!A:N,14,0)</f>
        <v>65</v>
      </c>
      <c r="C52" s="10">
        <f>VLOOKUP(A52,'T21'!A:N,14,FALSE)</f>
        <v>61</v>
      </c>
      <c r="D52" s="9">
        <f>C52-B52</f>
        <v>-4</v>
      </c>
      <c r="E52" s="75">
        <f>C52/B52-1</f>
        <v>-6.1538461538461542E-2</v>
      </c>
      <c r="F52" s="48">
        <f>B52/$B$7</f>
        <v>3.4043533823560222E-4</v>
      </c>
      <c r="G52" s="48">
        <f>C52/$C$7</f>
        <v>2.6782930930772708E-4</v>
      </c>
      <c r="H52" s="10">
        <f>VLOOKUP(A52,'N20'!A:N,14,0)</f>
        <v>146</v>
      </c>
      <c r="I52" s="10">
        <f>VLOOKUP(A52,'N21'!A:N,14,0)</f>
        <v>123</v>
      </c>
      <c r="J52" s="9">
        <f>I52-H52</f>
        <v>-23</v>
      </c>
      <c r="K52" s="75">
        <f>I52/H52-1</f>
        <v>-0.15753424657534243</v>
      </c>
      <c r="L52" s="48">
        <f>H52/$H$7</f>
        <v>3.5207107012725201E-4</v>
      </c>
      <c r="M52" s="48">
        <f>I52/$I$7</f>
        <v>2.3146275049256402E-4</v>
      </c>
      <c r="N52" s="64">
        <f>H52/B52</f>
        <v>2.2461538461538462</v>
      </c>
      <c r="O52" s="67">
        <f>I52/C52</f>
        <v>2.0163934426229506</v>
      </c>
      <c r="P52" s="84">
        <f>O52/N52-1</f>
        <v>-0.10229059061306989</v>
      </c>
    </row>
    <row r="53" spans="1:21" ht="15" thickBot="1">
      <c r="A53" s="33" t="s">
        <v>55</v>
      </c>
      <c r="B53" s="10">
        <f>VLOOKUP(A53,'T20'!A:N,14,0)</f>
        <v>6</v>
      </c>
      <c r="C53" s="13">
        <f>VLOOKUP(A53,'T21'!A:N,14,FALSE)</f>
        <v>53</v>
      </c>
      <c r="D53" s="14">
        <f>C53-B53</f>
        <v>47</v>
      </c>
      <c r="E53" s="81">
        <f>C53/B53-1</f>
        <v>7.8333333333333339</v>
      </c>
      <c r="F53" s="51">
        <f>B53/$B$7</f>
        <v>3.1424800452517124E-5</v>
      </c>
      <c r="G53" s="51">
        <f>C53/$C$7</f>
        <v>2.3270415398868091E-4</v>
      </c>
      <c r="H53" s="13">
        <f>VLOOKUP(A53,'N20'!A:N,14,0)</f>
        <v>11</v>
      </c>
      <c r="I53" s="13">
        <f>VLOOKUP(A53,'N21'!A:N,14,0)</f>
        <v>129</v>
      </c>
      <c r="J53" s="14">
        <f>I53-H53</f>
        <v>118</v>
      </c>
      <c r="K53" s="81">
        <f>I53/H53-1</f>
        <v>10.727272727272727</v>
      </c>
      <c r="L53" s="51">
        <f>H53/$H$7</f>
        <v>2.6525902543834053E-5</v>
      </c>
      <c r="M53" s="51">
        <f>I53/$I$7</f>
        <v>2.4275361637025007E-4</v>
      </c>
      <c r="N53" s="71">
        <f>H53/B53</f>
        <v>1.8333333333333333</v>
      </c>
      <c r="O53" s="72">
        <f>I53/C53</f>
        <v>2.4339622641509435</v>
      </c>
      <c r="P53" s="85">
        <f>O53/N53-1</f>
        <v>0.32761578044596917</v>
      </c>
    </row>
    <row r="54" spans="1:21" ht="15" thickBot="1">
      <c r="E54" s="4"/>
      <c r="F54" s="5"/>
      <c r="G54" s="5"/>
      <c r="H54" s="5"/>
      <c r="I54" s="5"/>
      <c r="J54" s="15"/>
      <c r="K54" s="2"/>
      <c r="L54" s="6"/>
      <c r="M54" s="6"/>
      <c r="N54" s="73"/>
      <c r="O54" s="74"/>
      <c r="P54" s="2"/>
      <c r="U54" s="5"/>
    </row>
    <row r="55" spans="1:21" ht="15">
      <c r="A55" s="21" t="s">
        <v>57</v>
      </c>
      <c r="B55" s="11">
        <f>'T20'!N9</f>
        <v>179989</v>
      </c>
      <c r="C55" s="11">
        <f>'T21'!N9</f>
        <v>201515</v>
      </c>
      <c r="D55" s="12">
        <f t="shared" ref="D55:D61" si="6">C55-B55</f>
        <v>21526</v>
      </c>
      <c r="E55" s="80">
        <f t="shared" ref="E55:E61" si="7">C55/B55-1</f>
        <v>0.11959619754540562</v>
      </c>
      <c r="F55" s="50">
        <f>B55/$B$7</f>
        <v>0.94268640144135085</v>
      </c>
      <c r="G55" s="50">
        <f>C55/$C$7</f>
        <v>0.88478070926469876</v>
      </c>
      <c r="H55" s="11">
        <f>'N20'!N9</f>
        <v>387246</v>
      </c>
      <c r="I55" s="11">
        <f>'N21'!N9</f>
        <v>446614</v>
      </c>
      <c r="J55" s="12">
        <f t="shared" ref="J55:J61" si="8">I55-H55</f>
        <v>59368</v>
      </c>
      <c r="K55" s="80">
        <f t="shared" ref="K55:K61" si="9">I55/H55-1</f>
        <v>0.15330823300950813</v>
      </c>
      <c r="L55" s="50">
        <f>H55/$H$7</f>
        <v>0.93382269604450563</v>
      </c>
      <c r="M55" s="50">
        <f>I55/$I$7</f>
        <v>0.84044312884947958</v>
      </c>
      <c r="N55" s="69">
        <f>H55/B55</f>
        <v>2.15149814710899</v>
      </c>
      <c r="O55" s="70">
        <f t="shared" ref="O55:O61" si="10">I55/C55</f>
        <v>2.2162816663771929</v>
      </c>
      <c r="P55" s="83">
        <f t="shared" si="5"/>
        <v>3.0110887780802287E-2</v>
      </c>
      <c r="U55" s="5"/>
    </row>
    <row r="56" spans="1:21" ht="15">
      <c r="A56" s="18" t="s">
        <v>58</v>
      </c>
      <c r="B56" s="10">
        <f>'T20'!N58</f>
        <v>2024</v>
      </c>
      <c r="C56" s="10">
        <f>'T21'!N58</f>
        <v>7839</v>
      </c>
      <c r="D56" s="9">
        <f t="shared" si="6"/>
        <v>5815</v>
      </c>
      <c r="E56" s="75">
        <f t="shared" si="7"/>
        <v>2.8730237154150196</v>
      </c>
      <c r="F56" s="48">
        <f t="shared" ref="F56:F61" si="11">B56/$B$7</f>
        <v>1.0600632685982443E-2</v>
      </c>
      <c r="G56" s="48">
        <f>C56/$C$7</f>
        <v>3.4418261568250369E-2</v>
      </c>
      <c r="H56" s="10">
        <f>'N20'!N58</f>
        <v>6127</v>
      </c>
      <c r="I56" s="10">
        <f>'N21'!N58</f>
        <v>30305</v>
      </c>
      <c r="J56" s="9">
        <f t="shared" si="8"/>
        <v>24178</v>
      </c>
      <c r="K56" s="75">
        <f t="shared" si="9"/>
        <v>3.9461400359066428</v>
      </c>
      <c r="L56" s="48">
        <f t="shared" ref="L56:L61" si="12">H56/$H$7</f>
        <v>1.4774927716915569E-2</v>
      </c>
      <c r="M56" s="48">
        <f t="shared" ref="M56:M61" si="13">I56/$I$7</f>
        <v>5.7028281737212624E-2</v>
      </c>
      <c r="N56" s="64">
        <f t="shared" ref="N56:N61" si="14">H56/B56</f>
        <v>3.027173913043478</v>
      </c>
      <c r="O56" s="67">
        <f t="shared" si="10"/>
        <v>3.8659267763745375</v>
      </c>
      <c r="P56" s="84">
        <f t="shared" si="5"/>
        <v>0.27707455449356355</v>
      </c>
      <c r="U56" s="5"/>
    </row>
    <row r="57" spans="1:21" ht="15">
      <c r="A57" s="18" t="s">
        <v>59</v>
      </c>
      <c r="B57" s="10">
        <f>'T20'!N50</f>
        <v>4174</v>
      </c>
      <c r="C57" s="10">
        <f>'T21'!N50</f>
        <v>11225</v>
      </c>
      <c r="D57" s="9">
        <f t="shared" si="6"/>
        <v>7051</v>
      </c>
      <c r="E57" s="75">
        <f t="shared" si="7"/>
        <v>1.6892668902731192</v>
      </c>
      <c r="F57" s="48">
        <f t="shared" si="11"/>
        <v>2.1861186181467748E-2</v>
      </c>
      <c r="G57" s="48">
        <f t="shared" ref="G57:G61" si="15">C57/$C$7</f>
        <v>4.9284983557036664E-2</v>
      </c>
      <c r="H57" s="10">
        <f>'N20'!N50</f>
        <v>13227</v>
      </c>
      <c r="I57" s="10">
        <f>'N21'!N50</f>
        <v>26474</v>
      </c>
      <c r="J57" s="9">
        <f t="shared" si="8"/>
        <v>13247</v>
      </c>
      <c r="K57" s="75">
        <f t="shared" si="9"/>
        <v>1.0015120586678763</v>
      </c>
      <c r="L57" s="48">
        <f t="shared" si="12"/>
        <v>3.1896192086117547E-2</v>
      </c>
      <c r="M57" s="48">
        <f t="shared" si="13"/>
        <v>4.9819063874310079E-2</v>
      </c>
      <c r="N57" s="64">
        <f t="shared" si="14"/>
        <v>3.1689027311931</v>
      </c>
      <c r="O57" s="67">
        <f t="shared" si="10"/>
        <v>2.3584855233853008</v>
      </c>
      <c r="P57" s="84">
        <f t="shared" si="5"/>
        <v>-0.25574063849623907</v>
      </c>
      <c r="U57" s="5"/>
    </row>
    <row r="58" spans="1:21">
      <c r="A58" s="22" t="s">
        <v>60</v>
      </c>
      <c r="B58" s="10">
        <f>'T20'!N51</f>
        <v>2565</v>
      </c>
      <c r="C58" s="10">
        <f>'T21'!N51</f>
        <v>9155</v>
      </c>
      <c r="D58" s="9">
        <f t="shared" si="6"/>
        <v>6590</v>
      </c>
      <c r="E58" s="75">
        <f t="shared" si="7"/>
        <v>2.5692007797270957</v>
      </c>
      <c r="F58" s="48">
        <f>B58/$B$7</f>
        <v>1.3434102193451071E-2</v>
      </c>
      <c r="G58" s="48">
        <f t="shared" si="15"/>
        <v>4.0196349618233471E-2</v>
      </c>
      <c r="H58" s="10">
        <f>'N20'!N51</f>
        <v>7466</v>
      </c>
      <c r="I58" s="10">
        <f>'N21'!N51</f>
        <v>19878</v>
      </c>
      <c r="J58" s="9">
        <f t="shared" si="8"/>
        <v>12412</v>
      </c>
      <c r="K58" s="75">
        <f t="shared" si="9"/>
        <v>1.6624698633806592</v>
      </c>
      <c r="L58" s="48">
        <f t="shared" si="12"/>
        <v>1.8003853490205914E-2</v>
      </c>
      <c r="M58" s="48">
        <f t="shared" si="13"/>
        <v>3.7406638652773883E-2</v>
      </c>
      <c r="N58" s="64">
        <f t="shared" si="14"/>
        <v>2.910721247563353</v>
      </c>
      <c r="O58" s="67">
        <f t="shared" si="10"/>
        <v>2.1712725286728563</v>
      </c>
      <c r="P58" s="84">
        <f t="shared" si="5"/>
        <v>-0.2540431240227865</v>
      </c>
      <c r="U58" s="5"/>
    </row>
    <row r="59" spans="1:21">
      <c r="A59" s="22" t="s">
        <v>61</v>
      </c>
      <c r="B59" s="10">
        <f>'T20'!N55</f>
        <v>1609</v>
      </c>
      <c r="C59" s="10">
        <f>'T21'!N55</f>
        <v>2070</v>
      </c>
      <c r="D59" s="9">
        <f t="shared" si="6"/>
        <v>461</v>
      </c>
      <c r="E59" s="75">
        <f t="shared" si="7"/>
        <v>0.2865133623368552</v>
      </c>
      <c r="F59" s="48">
        <f t="shared" si="11"/>
        <v>8.4270839880166756E-3</v>
      </c>
      <c r="G59" s="48">
        <f t="shared" si="15"/>
        <v>9.0886339388031989E-3</v>
      </c>
      <c r="H59" s="10">
        <f>'N20'!N55</f>
        <v>5761</v>
      </c>
      <c r="I59" s="10">
        <f>'N21'!N55</f>
        <v>6596</v>
      </c>
      <c r="J59" s="9">
        <f t="shared" si="8"/>
        <v>835</v>
      </c>
      <c r="K59" s="75">
        <f t="shared" si="9"/>
        <v>0.14494011456344391</v>
      </c>
      <c r="L59" s="48">
        <f t="shared" si="12"/>
        <v>1.3892338595911635E-2</v>
      </c>
      <c r="M59" s="48">
        <f t="shared" si="13"/>
        <v>1.2412425221536197E-2</v>
      </c>
      <c r="N59" s="64">
        <f t="shared" si="14"/>
        <v>3.5804847731510256</v>
      </c>
      <c r="O59" s="67">
        <f t="shared" si="10"/>
        <v>3.186473429951691</v>
      </c>
      <c r="P59" s="84">
        <f t="shared" si="5"/>
        <v>-0.11004413317266615</v>
      </c>
      <c r="U59" s="5"/>
    </row>
    <row r="60" spans="1:21" ht="15">
      <c r="A60" s="18" t="s">
        <v>62</v>
      </c>
      <c r="B60" s="10">
        <f>'T20'!N64</f>
        <v>161</v>
      </c>
      <c r="C60" s="10">
        <f>'T21'!N64</f>
        <v>538</v>
      </c>
      <c r="D60" s="9">
        <f t="shared" si="6"/>
        <v>377</v>
      </c>
      <c r="E60" s="75">
        <f t="shared" si="7"/>
        <v>2.341614906832298</v>
      </c>
      <c r="F60" s="48">
        <f t="shared" si="11"/>
        <v>8.4323214547587621E-4</v>
      </c>
      <c r="G60" s="48">
        <f t="shared" si="15"/>
        <v>2.3621666952058553E-3</v>
      </c>
      <c r="H60" s="10">
        <f>'N20'!N64</f>
        <v>280</v>
      </c>
      <c r="I60" s="10">
        <f>'N21'!N64</f>
        <v>1333</v>
      </c>
      <c r="J60" s="9">
        <f t="shared" si="8"/>
        <v>1053</v>
      </c>
      <c r="K60" s="75">
        <f t="shared" si="9"/>
        <v>3.7607142857142861</v>
      </c>
      <c r="L60" s="48">
        <f t="shared" si="12"/>
        <v>6.752047920248668E-4</v>
      </c>
      <c r="M60" s="48">
        <f t="shared" si="13"/>
        <v>2.5084540358259176E-3</v>
      </c>
      <c r="N60" s="64">
        <f t="shared" si="14"/>
        <v>1.7391304347826086</v>
      </c>
      <c r="O60" s="67">
        <f t="shared" si="10"/>
        <v>2.4776951672862455</v>
      </c>
      <c r="P60" s="84">
        <f t="shared" si="5"/>
        <v>0.42467472118959115</v>
      </c>
      <c r="U60" s="5"/>
    </row>
    <row r="61" spans="1:21" ht="15.75" thickBot="1">
      <c r="A61" s="23" t="s">
        <v>63</v>
      </c>
      <c r="B61" s="13">
        <f>'T20'!N47</f>
        <v>191</v>
      </c>
      <c r="C61" s="13">
        <f>'T21'!N47</f>
        <v>1134</v>
      </c>
      <c r="D61" s="14">
        <f t="shared" si="6"/>
        <v>943</v>
      </c>
      <c r="E61" s="81">
        <f t="shared" si="7"/>
        <v>4.9371727748691097</v>
      </c>
      <c r="F61" s="51">
        <f t="shared" si="11"/>
        <v>1.0003561477384619E-3</v>
      </c>
      <c r="G61" s="51">
        <f t="shared" si="15"/>
        <v>4.9789907664747959E-3</v>
      </c>
      <c r="H61" s="13">
        <f>'N20'!N47</f>
        <v>552</v>
      </c>
      <c r="I61" s="13">
        <f>'N21'!N47</f>
        <v>4157</v>
      </c>
      <c r="J61" s="14">
        <f t="shared" si="8"/>
        <v>3605</v>
      </c>
      <c r="K61" s="81">
        <f t="shared" si="9"/>
        <v>6.5307971014492754</v>
      </c>
      <c r="L61" s="51">
        <f t="shared" si="12"/>
        <v>1.3311180185633089E-3</v>
      </c>
      <c r="M61" s="51">
        <f t="shared" si="13"/>
        <v>7.8226882422568183E-3</v>
      </c>
      <c r="N61" s="71">
        <f t="shared" si="14"/>
        <v>2.8900523560209423</v>
      </c>
      <c r="O61" s="72">
        <f t="shared" si="10"/>
        <v>3.6657848324514992</v>
      </c>
      <c r="P61" s="85">
        <f t="shared" si="5"/>
        <v>0.26841467934463115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98" t="s">
        <v>66</v>
      </c>
    </row>
    <row r="67" spans="1:3" ht="15" thickBot="1">
      <c r="A67" s="99" t="s">
        <v>67</v>
      </c>
    </row>
    <row r="70" spans="1:3">
      <c r="A70" s="24"/>
      <c r="B70" s="25"/>
      <c r="C70" s="25"/>
    </row>
  </sheetData>
  <autoFilter ref="A10:P53" xr:uid="{9DC5218E-8998-49A4-B1DD-9C394F3712B4}">
    <sortState xmlns:xlrd2="http://schemas.microsoft.com/office/spreadsheetml/2017/richdata2" ref="A11:P53">
      <sortCondition descending="1" ref="C10:C53"/>
    </sortState>
  </autoFilter>
  <mergeCells count="3">
    <mergeCell ref="B3:G3"/>
    <mergeCell ref="H3:M3"/>
    <mergeCell ref="N3:P3"/>
  </mergeCells>
  <conditionalFormatting sqref="D1:D3 J1:J3 D5:D1048576 J5:J1048576">
    <cfRule type="cellIs" dxfId="5" priority="3" operator="lessThan">
      <formula>0</formula>
    </cfRule>
  </conditionalFormatting>
  <conditionalFormatting sqref="E1:E3 K1:K3 P1:P3 E5:E1048576 K5:K1048576 P5:P1048576">
    <cfRule type="cellIs" dxfId="4" priority="1" operator="lessThan">
      <formula>0</formula>
    </cfRule>
    <cfRule type="cellIs" dxfId="3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45AC-E4B5-445C-BEDC-74FA53957DE9}">
  <sheetPr>
    <tabColor theme="6" tint="0.39997558519241921"/>
    <pageSetUpPr fitToPage="1"/>
  </sheetPr>
  <dimension ref="A1:AC70"/>
  <sheetViews>
    <sheetView zoomScale="90" zoomScaleNormal="90" workbookViewId="0">
      <pane xSplit="1" ySplit="4" topLeftCell="B5" activePane="bottomRight" state="frozen"/>
      <selection activeCell="C12" sqref="C12"/>
      <selection pane="topRight" activeCell="C12" sqref="C12"/>
      <selection pane="bottomLeft" activeCell="C12" sqref="C12"/>
      <selection pane="bottomRight" activeCell="C12" sqref="C12"/>
    </sheetView>
  </sheetViews>
  <sheetFormatPr defaultColWidth="9" defaultRowHeight="14.25"/>
  <cols>
    <col min="1" max="1" width="37.625" customWidth="1"/>
    <col min="2" max="3" width="16" customWidth="1"/>
    <col min="4" max="4" width="14.625" customWidth="1"/>
    <col min="5" max="5" width="14.625" style="6" customWidth="1"/>
    <col min="6" max="10" width="14.625" customWidth="1"/>
    <col min="11" max="11" width="14.625" style="6" customWidth="1"/>
    <col min="12" max="15" width="14.625" customWidth="1"/>
    <col min="16" max="16" width="14.625" style="6" customWidth="1"/>
    <col min="17" max="20" width="9" customWidth="1"/>
    <col min="21" max="21" width="9.375" customWidth="1"/>
    <col min="27" max="27" width="17.5" customWidth="1"/>
  </cols>
  <sheetData>
    <row r="1" spans="1:29" ht="15">
      <c r="A1" s="29" t="s">
        <v>95</v>
      </c>
      <c r="B1" s="7"/>
      <c r="C1" s="7"/>
      <c r="D1" s="7"/>
      <c r="E1" s="76"/>
      <c r="F1" s="7"/>
      <c r="G1" s="7"/>
      <c r="H1" s="7"/>
      <c r="I1" s="7"/>
      <c r="J1" s="7"/>
      <c r="K1" s="76"/>
      <c r="L1" s="7"/>
      <c r="M1" s="7"/>
      <c r="N1" s="7"/>
      <c r="O1" s="7"/>
      <c r="P1" s="76"/>
    </row>
    <row r="2" spans="1:29" ht="15" thickBot="1">
      <c r="A2" s="30" t="s">
        <v>0</v>
      </c>
      <c r="B2" s="7"/>
      <c r="C2" s="7"/>
      <c r="D2" s="7"/>
      <c r="E2" s="76"/>
      <c r="F2" s="7"/>
      <c r="G2" s="7"/>
      <c r="H2" s="8"/>
      <c r="I2" s="7"/>
      <c r="J2" s="7"/>
      <c r="K2" s="76"/>
      <c r="L2" s="7"/>
      <c r="M2" s="7"/>
      <c r="N2" s="7"/>
      <c r="O2" s="7"/>
      <c r="P2" s="76"/>
    </row>
    <row r="3" spans="1:29" s="139" customFormat="1" ht="30" customHeight="1">
      <c r="A3" s="204" t="s">
        <v>107</v>
      </c>
      <c r="B3" s="261" t="s">
        <v>1</v>
      </c>
      <c r="C3" s="261"/>
      <c r="D3" s="261"/>
      <c r="E3" s="261"/>
      <c r="F3" s="261"/>
      <c r="G3" s="261"/>
      <c r="H3" s="261" t="s">
        <v>2</v>
      </c>
      <c r="I3" s="261"/>
      <c r="J3" s="261"/>
      <c r="K3" s="261"/>
      <c r="L3" s="261"/>
      <c r="M3" s="261"/>
      <c r="N3" s="262" t="s">
        <v>3</v>
      </c>
      <c r="O3" s="262"/>
      <c r="P3" s="263"/>
    </row>
    <row r="4" spans="1:29" s="139" customFormat="1" ht="74.25" customHeight="1">
      <c r="A4" s="154" t="s">
        <v>106</v>
      </c>
      <c r="B4" s="52">
        <v>2019</v>
      </c>
      <c r="C4" s="52">
        <v>2021</v>
      </c>
      <c r="D4" s="52" t="s">
        <v>4</v>
      </c>
      <c r="E4" s="77" t="s">
        <v>68</v>
      </c>
      <c r="F4" s="52" t="s">
        <v>69</v>
      </c>
      <c r="G4" s="52" t="s">
        <v>7</v>
      </c>
      <c r="H4" s="52">
        <v>2019</v>
      </c>
      <c r="I4" s="52">
        <v>2021</v>
      </c>
      <c r="J4" s="52" t="s">
        <v>8</v>
      </c>
      <c r="K4" s="77" t="s">
        <v>68</v>
      </c>
      <c r="L4" s="52" t="s">
        <v>69</v>
      </c>
      <c r="M4" s="52" t="s">
        <v>7</v>
      </c>
      <c r="N4" s="52">
        <v>2019</v>
      </c>
      <c r="O4" s="52">
        <v>2021</v>
      </c>
      <c r="P4" s="77" t="s">
        <v>68</v>
      </c>
    </row>
    <row r="5" spans="1:29" ht="15.75" customHeight="1">
      <c r="A5" s="18" t="s">
        <v>9</v>
      </c>
      <c r="B5" s="10">
        <f>'T2019'!N6</f>
        <v>1438101</v>
      </c>
      <c r="C5" s="10">
        <f>'T21'!N6</f>
        <v>1176732</v>
      </c>
      <c r="D5" s="9">
        <f>C5-B5</f>
        <v>-261369</v>
      </c>
      <c r="E5" s="75">
        <f>C5/B5-1</f>
        <v>-0.18174592744181384</v>
      </c>
      <c r="F5" s="48">
        <f t="array" ref="F5:F7">B5:B7/B5</f>
        <v>1</v>
      </c>
      <c r="G5" s="48">
        <f t="array" ref="G5:G7">C5:C7/C5</f>
        <v>1</v>
      </c>
      <c r="H5" s="10">
        <f>'N2019'!N6</f>
        <v>3347222</v>
      </c>
      <c r="I5" s="10">
        <f>'N21'!N6</f>
        <v>2635855</v>
      </c>
      <c r="J5" s="9">
        <f>I5-H5</f>
        <v>-711367</v>
      </c>
      <c r="K5" s="75">
        <f>I5/H5-1</f>
        <v>-0.21252459502237975</v>
      </c>
      <c r="L5" s="48">
        <f t="array" ref="L5:L7">H5:H7/H5</f>
        <v>1</v>
      </c>
      <c r="M5" s="48">
        <f t="array" ref="M5:M7">I5:I7/I5</f>
        <v>1</v>
      </c>
      <c r="N5" s="53">
        <f t="shared" ref="N5:O9" si="0">H5/B5</f>
        <v>2.3275291512904865</v>
      </c>
      <c r="O5" s="54">
        <f t="shared" si="0"/>
        <v>2.2399790266602762</v>
      </c>
      <c r="P5" s="75">
        <f>O5/N5-1</f>
        <v>-3.7615049668301093E-2</v>
      </c>
    </row>
    <row r="6" spans="1:29" ht="15">
      <c r="A6" s="18" t="s">
        <v>10</v>
      </c>
      <c r="B6" s="10">
        <f>'T2019'!N7</f>
        <v>730300</v>
      </c>
      <c r="C6" s="10">
        <f>'T21'!N7</f>
        <v>948975</v>
      </c>
      <c r="D6" s="9">
        <f>C6-B6</f>
        <v>218675</v>
      </c>
      <c r="E6" s="75">
        <f t="shared" ref="E6:E9" si="1">C6/B6-1</f>
        <v>0.29943174038066545</v>
      </c>
      <c r="F6" s="48">
        <v>0.50782246865832092</v>
      </c>
      <c r="G6" s="48">
        <v>0.80644955690845499</v>
      </c>
      <c r="H6" s="10">
        <f>'N2019'!N7</f>
        <v>1828761</v>
      </c>
      <c r="I6" s="10">
        <f>'N21'!N7</f>
        <v>2104452</v>
      </c>
      <c r="J6" s="9">
        <f t="shared" ref="J6:J9" si="2">I6-H6</f>
        <v>275691</v>
      </c>
      <c r="K6" s="75">
        <f t="shared" ref="K6:K9" si="3">I6/H6-1</f>
        <v>0.15075288679056476</v>
      </c>
      <c r="L6" s="48">
        <v>0.54635187029721966</v>
      </c>
      <c r="M6" s="48">
        <v>0.79839444886004729</v>
      </c>
      <c r="N6" s="53">
        <f t="shared" si="0"/>
        <v>2.5041229631658224</v>
      </c>
      <c r="O6" s="54">
        <f t="shared" si="0"/>
        <v>2.2176053109934402</v>
      </c>
      <c r="P6" s="75">
        <f t="shared" ref="P6:P61" si="4">O6/N6-1</f>
        <v>-0.11441836378919423</v>
      </c>
    </row>
    <row r="7" spans="1:29" ht="15">
      <c r="A7" s="18" t="s">
        <v>11</v>
      </c>
      <c r="B7" s="10">
        <f>'T2019'!N8</f>
        <v>707801</v>
      </c>
      <c r="C7" s="10">
        <f>'T21'!N8</f>
        <v>227757</v>
      </c>
      <c r="D7" s="9">
        <f t="shared" ref="D7:D9" si="5">C7-B7</f>
        <v>-480044</v>
      </c>
      <c r="E7" s="75">
        <f>C7/B7-1</f>
        <v>-0.67821887790494784</v>
      </c>
      <c r="F7" s="48">
        <v>0.49217753134167908</v>
      </c>
      <c r="G7" s="48">
        <v>0.19355044309154507</v>
      </c>
      <c r="H7" s="10">
        <f>'N2019'!N8</f>
        <v>1518461</v>
      </c>
      <c r="I7" s="10">
        <f>'N21'!N8</f>
        <v>531403</v>
      </c>
      <c r="J7" s="9">
        <f t="shared" si="2"/>
        <v>-987058</v>
      </c>
      <c r="K7" s="75">
        <f t="shared" si="3"/>
        <v>-0.65003842706529835</v>
      </c>
      <c r="L7" s="48">
        <v>0.4536481297027804</v>
      </c>
      <c r="M7" s="48">
        <v>0.20160555113995268</v>
      </c>
      <c r="N7" s="53">
        <f t="shared" si="0"/>
        <v>2.1453219195790907</v>
      </c>
      <c r="O7" s="54">
        <f t="shared" si="0"/>
        <v>2.3332016140008869</v>
      </c>
      <c r="P7" s="75">
        <f t="shared" si="4"/>
        <v>8.757645773677547E-2</v>
      </c>
      <c r="U7" s="5"/>
    </row>
    <row r="8" spans="1:29" ht="15">
      <c r="A8" s="19" t="s">
        <v>12</v>
      </c>
      <c r="B8" s="10">
        <f>'T2019'!N10</f>
        <v>433607</v>
      </c>
      <c r="C8" s="10">
        <f>'T21'!N10</f>
        <v>153241</v>
      </c>
      <c r="D8" s="9">
        <f t="shared" si="5"/>
        <v>-280366</v>
      </c>
      <c r="E8" s="75">
        <f t="shared" si="1"/>
        <v>-0.64659011501198083</v>
      </c>
      <c r="F8" s="48">
        <f t="array" ref="F8:F9">B8:B9/B7</f>
        <v>0.61261145434945696</v>
      </c>
      <c r="G8" s="48">
        <f t="array" ref="G8:G9">C8:C9/C7</f>
        <v>0.67282674078074434</v>
      </c>
      <c r="H8" s="10">
        <f>'N2019'!N10</f>
        <v>826268</v>
      </c>
      <c r="I8" s="10">
        <f>'N21'!N10</f>
        <v>325745</v>
      </c>
      <c r="J8" s="9">
        <f t="shared" si="2"/>
        <v>-500523</v>
      </c>
      <c r="K8" s="75">
        <f t="shared" si="3"/>
        <v>-0.60576350530336409</v>
      </c>
      <c r="L8" s="48">
        <f t="array" ref="L8:L9">H8:H9/H7</f>
        <v>0.54414831859362867</v>
      </c>
      <c r="M8" s="48">
        <f t="array" ref="M8:M9">I8:I9/I7</f>
        <v>0.61299051755447376</v>
      </c>
      <c r="N8" s="53">
        <f t="shared" si="0"/>
        <v>1.9055688676612692</v>
      </c>
      <c r="O8" s="54">
        <f t="shared" si="0"/>
        <v>2.1257039565129436</v>
      </c>
      <c r="P8" s="75">
        <f t="shared" si="4"/>
        <v>0.11552198012231862</v>
      </c>
      <c r="U8" s="5"/>
    </row>
    <row r="9" spans="1:29" ht="15.75" thickBot="1">
      <c r="A9" s="20" t="s">
        <v>13</v>
      </c>
      <c r="B9" s="16">
        <f>B7-B8</f>
        <v>274194</v>
      </c>
      <c r="C9" s="10">
        <f>C7-C8</f>
        <v>74516</v>
      </c>
      <c r="D9" s="9">
        <f t="shared" si="5"/>
        <v>-199678</v>
      </c>
      <c r="E9" s="78">
        <f t="shared" si="1"/>
        <v>-0.72823621231682678</v>
      </c>
      <c r="F9" s="49">
        <v>0.38738854565054304</v>
      </c>
      <c r="G9" s="49">
        <v>0.32717325921925561</v>
      </c>
      <c r="H9" s="17">
        <f>H7-H8</f>
        <v>692193</v>
      </c>
      <c r="I9" s="17">
        <f>I7-I8</f>
        <v>205658</v>
      </c>
      <c r="J9" s="9">
        <f t="shared" si="2"/>
        <v>-486535</v>
      </c>
      <c r="K9" s="78">
        <f t="shared" si="3"/>
        <v>-0.70288922309240343</v>
      </c>
      <c r="L9" s="49">
        <v>0.45585168140637133</v>
      </c>
      <c r="M9" s="49">
        <v>0.3870094824455263</v>
      </c>
      <c r="N9" s="55">
        <f t="shared" si="0"/>
        <v>2.5244644302938797</v>
      </c>
      <c r="O9" s="56">
        <f t="shared" si="0"/>
        <v>2.7599173331901872</v>
      </c>
      <c r="P9" s="78">
        <f t="shared" si="4"/>
        <v>9.3268457289729989E-2</v>
      </c>
      <c r="U9" s="5"/>
    </row>
    <row r="10" spans="1:29" ht="15" thickBot="1">
      <c r="A10" s="26"/>
      <c r="B10" s="27"/>
      <c r="C10" s="27"/>
      <c r="D10" s="27"/>
      <c r="E10" s="79"/>
      <c r="F10" s="27"/>
      <c r="G10" s="27"/>
      <c r="H10" s="27"/>
      <c r="I10" s="27"/>
      <c r="J10" s="27"/>
      <c r="K10" s="79"/>
      <c r="L10" s="27"/>
      <c r="M10" s="27"/>
      <c r="N10" s="57"/>
      <c r="O10" s="56"/>
      <c r="P10" s="82"/>
      <c r="U10" s="5"/>
    </row>
    <row r="11" spans="1:29">
      <c r="A11" s="31" t="s">
        <v>15</v>
      </c>
      <c r="B11" s="10">
        <f>VLOOKUP(A11,'T2019'!A:N,14,0)</f>
        <v>106197</v>
      </c>
      <c r="C11" s="11">
        <f>VLOOKUP(A11,'T21'!A:N,14,FALSE)</f>
        <v>31718</v>
      </c>
      <c r="D11" s="12">
        <f>C11-B11</f>
        <v>-74479</v>
      </c>
      <c r="E11" s="80">
        <f>C11/B11-1</f>
        <v>-0.70132866276825145</v>
      </c>
      <c r="F11" s="50">
        <f>B11/$B$7</f>
        <v>0.15003793439116361</v>
      </c>
      <c r="G11" s="50">
        <f>C11/$C$7</f>
        <v>0.13926245955118832</v>
      </c>
      <c r="H11" s="11">
        <f>VLOOKUP(A11,'N2019'!A:N,14,0)</f>
        <v>215410</v>
      </c>
      <c r="I11" s="11">
        <f>VLOOKUP(A11,'N21'!A:N,14,0)</f>
        <v>74468</v>
      </c>
      <c r="J11" s="12">
        <f>I11-H11</f>
        <v>-140942</v>
      </c>
      <c r="K11" s="80">
        <f>I11/H11-1</f>
        <v>-0.65429645791745972</v>
      </c>
      <c r="L11" s="50">
        <f>H11/$H$7</f>
        <v>0.14186073926166032</v>
      </c>
      <c r="M11" s="50">
        <f>I11/$I$7</f>
        <v>0.14013470002992079</v>
      </c>
      <c r="N11" s="58">
        <f>H11/B11</f>
        <v>2.0284000489656018</v>
      </c>
      <c r="O11" s="59">
        <f>I11/C11</f>
        <v>2.3478151207516236</v>
      </c>
      <c r="P11" s="83">
        <f>O11/N11-1</f>
        <v>0.15747143762341653</v>
      </c>
      <c r="U11" s="5"/>
    </row>
    <row r="12" spans="1:29">
      <c r="A12" s="32" t="s">
        <v>14</v>
      </c>
      <c r="B12" s="10">
        <f>VLOOKUP(A12,'T2019'!A:N,14,0)</f>
        <v>67781</v>
      </c>
      <c r="C12" s="10">
        <f>VLOOKUP(A12,'T21'!A:N,14,FALSE)</f>
        <v>29441</v>
      </c>
      <c r="D12" s="9">
        <f>C12-B12</f>
        <v>-38340</v>
      </c>
      <c r="E12" s="75">
        <f>C12/B12-1</f>
        <v>-0.56564523981646775</v>
      </c>
      <c r="F12" s="48">
        <f>B12/$B$7</f>
        <v>9.5762792084215759E-2</v>
      </c>
      <c r="G12" s="48">
        <f>C12/$C$7</f>
        <v>0.12926496221850481</v>
      </c>
      <c r="H12" s="10">
        <f>VLOOKUP(A12,'N2019'!A:N,14,0)</f>
        <v>126414</v>
      </c>
      <c r="I12" s="10">
        <f>VLOOKUP(A12,'N21'!A:N,14,0)</f>
        <v>62465</v>
      </c>
      <c r="J12" s="9">
        <f>I12-H12</f>
        <v>-63949</v>
      </c>
      <c r="K12" s="75">
        <f>I12/H12-1</f>
        <v>-0.50586960305029505</v>
      </c>
      <c r="L12" s="48">
        <f>H12/$H$7</f>
        <v>8.3251397302927105E-2</v>
      </c>
      <c r="M12" s="48">
        <f>I12/$I$7</f>
        <v>0.11754732284160985</v>
      </c>
      <c r="N12" s="53">
        <f>H12/B12</f>
        <v>1.865035924521621</v>
      </c>
      <c r="O12" s="56">
        <f>I12/C12</f>
        <v>2.121701029176998</v>
      </c>
      <c r="P12" s="84">
        <f>O12/N12-1</f>
        <v>0.13761938913922589</v>
      </c>
      <c r="U12" s="5"/>
    </row>
    <row r="13" spans="1:29">
      <c r="A13" s="32" t="s">
        <v>16</v>
      </c>
      <c r="B13" s="10">
        <f>VLOOKUP(A13,'T2019'!A:N,14,0)</f>
        <v>50742</v>
      </c>
      <c r="C13" s="10">
        <f>VLOOKUP(A13,'T21'!A:N,14,FALSE)</f>
        <v>23614</v>
      </c>
      <c r="D13" s="9">
        <f>C13-B13</f>
        <v>-27128</v>
      </c>
      <c r="E13" s="75">
        <f>C13/B13-1</f>
        <v>-0.53462614796421115</v>
      </c>
      <c r="F13" s="48">
        <f>B13/$B$7</f>
        <v>7.1689641580048633E-2</v>
      </c>
      <c r="G13" s="48">
        <f>C13/$C$7</f>
        <v>0.10368067721299455</v>
      </c>
      <c r="H13" s="10">
        <f>VLOOKUP(A13,'N2019'!A:N,14,0)</f>
        <v>81057</v>
      </c>
      <c r="I13" s="10">
        <f>VLOOKUP(A13,'N21'!A:N,14,0)</f>
        <v>44266</v>
      </c>
      <c r="J13" s="9">
        <f>I13-H13</f>
        <v>-36791</v>
      </c>
      <c r="K13" s="75">
        <f>I13/H13-1</f>
        <v>-0.45389047213689138</v>
      </c>
      <c r="L13" s="48">
        <f>H13/$H$7</f>
        <v>5.3381021968954091E-2</v>
      </c>
      <c r="M13" s="48">
        <f>I13/$I$7</f>
        <v>8.3300244823608455E-2</v>
      </c>
      <c r="N13" s="53">
        <f>H13/B13</f>
        <v>1.5974340782783494</v>
      </c>
      <c r="O13" s="56">
        <f>I13/C13</f>
        <v>1.8745659354620141</v>
      </c>
      <c r="P13" s="84">
        <f>O13/N13-1</f>
        <v>0.17348562983102656</v>
      </c>
      <c r="U13" s="5"/>
    </row>
    <row r="14" spans="1:29">
      <c r="A14" s="32" t="s">
        <v>19</v>
      </c>
      <c r="B14" s="10">
        <f>VLOOKUP(A14,'T2019'!A:N,14,0)</f>
        <v>30369</v>
      </c>
      <c r="C14" s="10">
        <f>VLOOKUP(A14,'T21'!A:N,14,FALSE)</f>
        <v>12840</v>
      </c>
      <c r="D14" s="9">
        <f>C14-B14</f>
        <v>-17529</v>
      </c>
      <c r="E14" s="75">
        <f>C14/B14-1</f>
        <v>-0.5772004346537587</v>
      </c>
      <c r="F14" s="48">
        <f>B14/$B$7</f>
        <v>4.2906127569754773E-2</v>
      </c>
      <c r="G14" s="48">
        <f>C14/$C$7</f>
        <v>5.6375874287069111E-2</v>
      </c>
      <c r="H14" s="10">
        <f>VLOOKUP(A14,'N2019'!A:N,14,0)</f>
        <v>59565</v>
      </c>
      <c r="I14" s="10">
        <f>VLOOKUP(A14,'N21'!A:N,14,0)</f>
        <v>26976</v>
      </c>
      <c r="J14" s="9">
        <f>I14-H14</f>
        <v>-32589</v>
      </c>
      <c r="K14" s="75">
        <f>I14/H14-1</f>
        <v>-0.54711659531604129</v>
      </c>
      <c r="L14" s="48">
        <f>H14/$H$7</f>
        <v>3.922721755777725E-2</v>
      </c>
      <c r="M14" s="48">
        <f>I14/$I$7</f>
        <v>5.0763732986076483E-2</v>
      </c>
      <c r="N14" s="53">
        <f>H14/B14</f>
        <v>1.9613750864368271</v>
      </c>
      <c r="O14" s="56">
        <f>I14/C14</f>
        <v>2.1009345794392522</v>
      </c>
      <c r="P14" s="84">
        <f>O14/N14-1</f>
        <v>7.1153903181241374E-2</v>
      </c>
      <c r="U14" s="5"/>
    </row>
    <row r="15" spans="1:29">
      <c r="A15" s="32" t="s">
        <v>20</v>
      </c>
      <c r="B15" s="10">
        <f>VLOOKUP(A15,'T2019'!A:N,14,0)</f>
        <v>25654</v>
      </c>
      <c r="C15" s="10">
        <f>VLOOKUP(A15,'T21'!A:N,14,FALSE)</f>
        <v>12287</v>
      </c>
      <c r="D15" s="9">
        <f>C15-B15</f>
        <v>-13367</v>
      </c>
      <c r="E15" s="75">
        <f>C15/B15-1</f>
        <v>-0.52104934902939115</v>
      </c>
      <c r="F15" s="48">
        <f>B15/$B$7</f>
        <v>3.6244650685715335E-2</v>
      </c>
      <c r="G15" s="48">
        <f>C15/$C$7</f>
        <v>5.3947847925640044E-2</v>
      </c>
      <c r="H15" s="10">
        <f>VLOOKUP(A15,'N2019'!A:N,14,0)</f>
        <v>43933</v>
      </c>
      <c r="I15" s="10">
        <f>VLOOKUP(A15,'N21'!A:N,14,0)</f>
        <v>23078</v>
      </c>
      <c r="J15" s="9">
        <f>I15-H15</f>
        <v>-20855</v>
      </c>
      <c r="K15" s="75">
        <f>I15/H15-1</f>
        <v>-0.47470011153347147</v>
      </c>
      <c r="L15" s="48">
        <f>H15/$H$7</f>
        <v>2.8932583714695339E-2</v>
      </c>
      <c r="M15" s="48">
        <f>I15/$I$7</f>
        <v>4.3428433787539779E-2</v>
      </c>
      <c r="N15" s="53">
        <f>H15/B15</f>
        <v>1.7125204646448897</v>
      </c>
      <c r="O15" s="56">
        <f>I15/C15</f>
        <v>1.8782452999104744</v>
      </c>
      <c r="P15" s="84">
        <f>O15/N15-1</f>
        <v>9.677246998619049E-2</v>
      </c>
      <c r="U15" s="5"/>
      <c r="AC15" s="5"/>
    </row>
    <row r="16" spans="1:29">
      <c r="A16" s="32" t="s">
        <v>17</v>
      </c>
      <c r="B16" s="10">
        <f>VLOOKUP(A16,'T2019'!A:N,14,0)</f>
        <v>37749</v>
      </c>
      <c r="C16" s="10">
        <f>VLOOKUP(A16,'T21'!A:N,14,FALSE)</f>
        <v>11484</v>
      </c>
      <c r="D16" s="9">
        <f>C16-B16</f>
        <v>-26265</v>
      </c>
      <c r="E16" s="75">
        <f>C16/B16-1</f>
        <v>-0.69578002066279909</v>
      </c>
      <c r="F16" s="48">
        <f>B16/$B$7</f>
        <v>5.3332787040425204E-2</v>
      </c>
      <c r="G16" s="48">
        <f>C16/$C$7</f>
        <v>5.0422160460490785E-2</v>
      </c>
      <c r="H16" s="10">
        <f>VLOOKUP(A16,'N2019'!A:N,14,0)</f>
        <v>85157</v>
      </c>
      <c r="I16" s="10">
        <f>VLOOKUP(A16,'N21'!A:N,14,0)</f>
        <v>26790</v>
      </c>
      <c r="J16" s="9">
        <f>I16-H16</f>
        <v>-58367</v>
      </c>
      <c r="K16" s="75">
        <f>I16/H16-1</f>
        <v>-0.68540460561081296</v>
      </c>
      <c r="L16" s="48">
        <f>H16/$H$7</f>
        <v>5.6081124243559759E-2</v>
      </c>
      <c r="M16" s="48">
        <f>I16/$I$7</f>
        <v>5.0413716143868213E-2</v>
      </c>
      <c r="N16" s="53">
        <f>H16/B16</f>
        <v>2.255874327796763</v>
      </c>
      <c r="O16" s="56">
        <f>I16/C16</f>
        <v>2.3328108672936261</v>
      </c>
      <c r="P16" s="84">
        <f>O16/N16-1</f>
        <v>3.4104975861844355E-2</v>
      </c>
      <c r="U16" s="5"/>
    </row>
    <row r="17" spans="1:21">
      <c r="A17" s="32" t="s">
        <v>18</v>
      </c>
      <c r="B17" s="10">
        <f>VLOOKUP(A17,'T2019'!A:N,14,0)</f>
        <v>51740</v>
      </c>
      <c r="C17" s="10">
        <f>VLOOKUP(A17,'T21'!A:N,14,FALSE)</f>
        <v>11022</v>
      </c>
      <c r="D17" s="9">
        <f>C17-B17</f>
        <v>-40718</v>
      </c>
      <c r="E17" s="75">
        <f>C17/B17-1</f>
        <v>-0.78697332817935828</v>
      </c>
      <c r="F17" s="48">
        <f>B17/$B$7</f>
        <v>7.3099642413616259E-2</v>
      </c>
      <c r="G17" s="48">
        <f>C17/$C$7</f>
        <v>4.8393682740815867E-2</v>
      </c>
      <c r="H17" s="10">
        <f>VLOOKUP(A17,'N2019'!A:N,14,0)</f>
        <v>134330</v>
      </c>
      <c r="I17" s="10">
        <f>VLOOKUP(A17,'N21'!A:N,14,0)</f>
        <v>36409</v>
      </c>
      <c r="J17" s="9">
        <f>I17-H17</f>
        <v>-97921</v>
      </c>
      <c r="K17" s="75">
        <f>I17/H17-1</f>
        <v>-0.72895853495123952</v>
      </c>
      <c r="L17" s="48">
        <f>H17/$H$7</f>
        <v>8.8464570377507226E-2</v>
      </c>
      <c r="M17" s="48">
        <f>I17/$I$7</f>
        <v>6.8514855956778559E-2</v>
      </c>
      <c r="N17" s="53">
        <f>H17/B17</f>
        <v>2.5962504831851567</v>
      </c>
      <c r="O17" s="56">
        <f>I17/C17</f>
        <v>3.3033024859372166</v>
      </c>
      <c r="P17" s="84">
        <f>O17/N17-1</f>
        <v>0.27233581941778895</v>
      </c>
      <c r="U17" s="5"/>
    </row>
    <row r="18" spans="1:21">
      <c r="A18" s="32" t="s">
        <v>21</v>
      </c>
      <c r="B18" s="10">
        <f>VLOOKUP(A18,'T2019'!A:N,14,0)</f>
        <v>21263</v>
      </c>
      <c r="C18" s="10">
        <f>VLOOKUP(A18,'T21'!A:N,14,FALSE)</f>
        <v>8708</v>
      </c>
      <c r="D18" s="9">
        <f>C18-B18</f>
        <v>-12555</v>
      </c>
      <c r="E18" s="75">
        <f>C18/B18-1</f>
        <v>-0.59046230541315903</v>
      </c>
      <c r="F18" s="48">
        <f>B18/$B$7</f>
        <v>3.0040929583315085E-2</v>
      </c>
      <c r="G18" s="48">
        <f>C18/$C$7</f>
        <v>3.8233731564781763E-2</v>
      </c>
      <c r="H18" s="10">
        <f>VLOOKUP(A18,'N2019'!A:N,14,0)</f>
        <v>45505</v>
      </c>
      <c r="I18" s="10">
        <f>VLOOKUP(A18,'N21'!A:N,14,0)</f>
        <v>18957</v>
      </c>
      <c r="J18" s="9">
        <f>I18-H18</f>
        <v>-26548</v>
      </c>
      <c r="K18" s="75">
        <f>I18/H18-1</f>
        <v>-0.5834084166575102</v>
      </c>
      <c r="L18" s="48">
        <f>H18/$H$7</f>
        <v>2.9967842440470977E-2</v>
      </c>
      <c r="M18" s="48">
        <f>I18/$I$7</f>
        <v>3.5673490740549076E-2</v>
      </c>
      <c r="N18" s="53">
        <f>H18/B18</f>
        <v>2.1401025255138033</v>
      </c>
      <c r="O18" s="56">
        <f>I18/C18</f>
        <v>2.1769637115296279</v>
      </c>
      <c r="P18" s="84">
        <f>O18/N18-1</f>
        <v>1.722402809041812E-2</v>
      </c>
      <c r="U18" s="5"/>
    </row>
    <row r="19" spans="1:21">
      <c r="A19" s="32" t="s">
        <v>22</v>
      </c>
      <c r="B19" s="10">
        <f>VLOOKUP(A19,'T2019'!A:N,14,0)</f>
        <v>18950</v>
      </c>
      <c r="C19" s="10">
        <f>VLOOKUP(A19,'T21'!A:N,14,FALSE)</f>
        <v>7037</v>
      </c>
      <c r="D19" s="9">
        <f>C19-B19</f>
        <v>-11913</v>
      </c>
      <c r="E19" s="75">
        <f>C19/B19-1</f>
        <v>-0.62865435356200527</v>
      </c>
      <c r="F19" s="48">
        <f>B19/$B$7</f>
        <v>2.6773061919946425E-2</v>
      </c>
      <c r="G19" s="48">
        <f>C19/$C$7</f>
        <v>3.0896964747515993E-2</v>
      </c>
      <c r="H19" s="10">
        <f>VLOOKUP(A19,'N2019'!A:N,14,0)</f>
        <v>36302</v>
      </c>
      <c r="I19" s="10">
        <f>VLOOKUP(A19,'N21'!A:N,14,0)</f>
        <v>14491</v>
      </c>
      <c r="J19" s="9">
        <f>I19-H19</f>
        <v>-21811</v>
      </c>
      <c r="K19" s="75">
        <f>I19/H19-1</f>
        <v>-0.60082089141094153</v>
      </c>
      <c r="L19" s="48">
        <f>H19/$H$7</f>
        <v>2.3907100676276837E-2</v>
      </c>
      <c r="M19" s="48">
        <f>I19/$I$7</f>
        <v>2.7269322905591423E-2</v>
      </c>
      <c r="N19" s="53">
        <f>H19/B19</f>
        <v>1.9156728232189975</v>
      </c>
      <c r="O19" s="56">
        <f>I19/C19</f>
        <v>2.0592582066221401</v>
      </c>
      <c r="P19" s="84">
        <f>O19/N19-1</f>
        <v>7.4952978224052558E-2</v>
      </c>
      <c r="U19" s="5"/>
    </row>
    <row r="20" spans="1:21">
      <c r="A20" s="32" t="s">
        <v>23</v>
      </c>
      <c r="B20" s="10">
        <f>VLOOKUP(A20,'T2019'!A:N,14,0)</f>
        <v>22701</v>
      </c>
      <c r="C20" s="10">
        <f>VLOOKUP(A20,'T21'!A:N,14,FALSE)</f>
        <v>6142</v>
      </c>
      <c r="D20" s="9">
        <f>C20-B20</f>
        <v>-16559</v>
      </c>
      <c r="E20" s="75">
        <f>C20/B20-1</f>
        <v>-0.72943923175190517</v>
      </c>
      <c r="F20" s="48">
        <f>B20/$B$7</f>
        <v>3.2072574070960626E-2</v>
      </c>
      <c r="G20" s="48">
        <f>C20/$C$7</f>
        <v>2.6967337996197702E-2</v>
      </c>
      <c r="H20" s="10">
        <f>VLOOKUP(A20,'N2019'!A:N,14,0)</f>
        <v>44427</v>
      </c>
      <c r="I20" s="10">
        <f>VLOOKUP(A20,'N21'!A:N,14,0)</f>
        <v>12286</v>
      </c>
      <c r="J20" s="9">
        <f>I20-H20</f>
        <v>-32141</v>
      </c>
      <c r="K20" s="75">
        <f>I20/H20-1</f>
        <v>-0.72345645665923874</v>
      </c>
      <c r="L20" s="48">
        <f>H20/$H$7</f>
        <v>2.9257913110708803E-2</v>
      </c>
      <c r="M20" s="48">
        <f>I20/$I$7</f>
        <v>2.3119929695541802E-2</v>
      </c>
      <c r="N20" s="53">
        <f>H20/B20</f>
        <v>1.9570503502048369</v>
      </c>
      <c r="O20" s="56">
        <f>I20/C20</f>
        <v>2.0003256268316507</v>
      </c>
      <c r="P20" s="84">
        <f>O20/N20-1</f>
        <v>2.2112500387271306E-2</v>
      </c>
      <c r="U20" s="5"/>
    </row>
    <row r="21" spans="1:21">
      <c r="A21" s="32" t="s">
        <v>25</v>
      </c>
      <c r="B21" s="10">
        <f>VLOOKUP(A21,'T2019'!A:N,14,0)</f>
        <v>21764</v>
      </c>
      <c r="C21" s="10">
        <f>VLOOKUP(A21,'T21'!A:N,14,FALSE)</f>
        <v>5658</v>
      </c>
      <c r="D21" s="9">
        <f>C21-B21</f>
        <v>-16106</v>
      </c>
      <c r="E21" s="75">
        <f>C21/B21-1</f>
        <v>-0.74002940635912517</v>
      </c>
      <c r="F21" s="48">
        <f>B21/$B$7</f>
        <v>3.0748755653071978E-2</v>
      </c>
      <c r="G21" s="48">
        <f>C21/$C$7</f>
        <v>2.4842266099395407E-2</v>
      </c>
      <c r="H21" s="10">
        <f>VLOOKUP(A21,'N2019'!A:N,14,0)</f>
        <v>43479</v>
      </c>
      <c r="I21" s="10">
        <f>VLOOKUP(A21,'N21'!A:N,14,0)</f>
        <v>18516</v>
      </c>
      <c r="J21" s="9">
        <f>I21-H21</f>
        <v>-24963</v>
      </c>
      <c r="K21" s="75">
        <f>I21/H21-1</f>
        <v>-0.57413923963292623</v>
      </c>
      <c r="L21" s="48">
        <f>H21/$H$7</f>
        <v>2.863359677989754E-2</v>
      </c>
      <c r="M21" s="48">
        <f>I21/$I$7</f>
        <v>3.4843612098539152E-2</v>
      </c>
      <c r="N21" s="53">
        <f>H21/B21</f>
        <v>1.9977485756294799</v>
      </c>
      <c r="O21" s="56">
        <f>I21/C21</f>
        <v>3.2725344644750796</v>
      </c>
      <c r="P21" s="84">
        <f>O21/N21-1</f>
        <v>0.63811127405956047</v>
      </c>
      <c r="U21" s="5"/>
    </row>
    <row r="22" spans="1:21">
      <c r="A22" s="32" t="s">
        <v>27</v>
      </c>
      <c r="B22" s="10">
        <f>VLOOKUP(A22,'T2019'!A:N,14,0)</f>
        <v>7811</v>
      </c>
      <c r="C22" s="10">
        <f>VLOOKUP(A22,'T21'!A:N,14,FALSE)</f>
        <v>4833</v>
      </c>
      <c r="D22" s="9">
        <f>C22-B22</f>
        <v>-2978</v>
      </c>
      <c r="E22" s="75">
        <f>C22/B22-1</f>
        <v>-0.3812572013826655</v>
      </c>
      <c r="F22" s="48">
        <f>B22/$B$7</f>
        <v>1.1035587686369475E-2</v>
      </c>
      <c r="G22" s="48">
        <f>C22/$C$7</f>
        <v>2.1219984457118771E-2</v>
      </c>
      <c r="H22" s="10">
        <f>VLOOKUP(A22,'N2019'!A:N,14,0)</f>
        <v>16611</v>
      </c>
      <c r="I22" s="10">
        <f>VLOOKUP(A22,'N21'!A:N,14,0)</f>
        <v>10965</v>
      </c>
      <c r="J22" s="9">
        <f>I22-H22</f>
        <v>-5646</v>
      </c>
      <c r="K22" s="75">
        <f>I22/H22-1</f>
        <v>-0.33989525013545241</v>
      </c>
      <c r="L22" s="48">
        <f>H22/$H$7</f>
        <v>1.0939365581335313E-2</v>
      </c>
      <c r="M22" s="48">
        <f>I22/$I$7</f>
        <v>2.0634057391471256E-2</v>
      </c>
      <c r="N22" s="53">
        <f>H22/B22</f>
        <v>2.1266163103315838</v>
      </c>
      <c r="O22" s="56">
        <f>I22/C22</f>
        <v>2.2687771570453137</v>
      </c>
      <c r="P22" s="84">
        <f>O22/N22-1</f>
        <v>6.6848375996685583E-2</v>
      </c>
      <c r="U22" s="5"/>
    </row>
    <row r="23" spans="1:21">
      <c r="A23" s="32" t="s">
        <v>29</v>
      </c>
      <c r="B23" s="10">
        <f>VLOOKUP(A23,'T2019'!A:N,14,0)</f>
        <v>13274</v>
      </c>
      <c r="C23" s="10">
        <f>VLOOKUP(A23,'T21'!A:N,14,FALSE)</f>
        <v>4822</v>
      </c>
      <c r="D23" s="9">
        <f>C23-B23</f>
        <v>-8452</v>
      </c>
      <c r="E23" s="75">
        <f>C23/B23-1</f>
        <v>-0.6367334639144191</v>
      </c>
      <c r="F23" s="48">
        <f>B23/$B$7</f>
        <v>1.8753858782341364E-2</v>
      </c>
      <c r="G23" s="48">
        <f>C23/$C$7</f>
        <v>2.1171687368555084E-2</v>
      </c>
      <c r="H23" s="10">
        <f>VLOOKUP(A23,'N2019'!A:N,14,0)</f>
        <v>23754</v>
      </c>
      <c r="I23" s="10">
        <f>VLOOKUP(A23,'N21'!A:N,14,0)</f>
        <v>9104</v>
      </c>
      <c r="J23" s="9">
        <f>I23-H23</f>
        <v>-14650</v>
      </c>
      <c r="K23" s="75">
        <f>I23/H23-1</f>
        <v>-0.61673823356066348</v>
      </c>
      <c r="L23" s="48">
        <f>H23/$H$7</f>
        <v>1.5643470592922704E-2</v>
      </c>
      <c r="M23" s="48">
        <f>I23/$I$7</f>
        <v>1.7132007158408968E-2</v>
      </c>
      <c r="N23" s="53">
        <f>H23/B23</f>
        <v>1.7895133343378031</v>
      </c>
      <c r="O23" s="56">
        <f>I23/C23</f>
        <v>1.888013272501037</v>
      </c>
      <c r="P23" s="84">
        <f>O23/N23-1</f>
        <v>5.5042863483150795E-2</v>
      </c>
      <c r="U23" s="5"/>
    </row>
    <row r="24" spans="1:21">
      <c r="A24" s="32" t="s">
        <v>24</v>
      </c>
      <c r="B24" s="10">
        <f>VLOOKUP(A24,'T2019'!A:N,14,0)</f>
        <v>61368</v>
      </c>
      <c r="C24" s="10">
        <f>VLOOKUP(A24,'T21'!A:N,14,FALSE)</f>
        <v>4474</v>
      </c>
      <c r="D24" s="9">
        <f>C24-B24</f>
        <v>-56894</v>
      </c>
      <c r="E24" s="75">
        <f>C24/B24-1</f>
        <v>-0.92709555468648153</v>
      </c>
      <c r="F24" s="48">
        <f>B24/$B$7</f>
        <v>8.6702335826030194E-2</v>
      </c>
      <c r="G24" s="48">
        <f>C24/$C$7</f>
        <v>1.9643743112176575E-2</v>
      </c>
      <c r="H24" s="10">
        <f>VLOOKUP(A24,'N2019'!A:N,14,0)</f>
        <v>151755</v>
      </c>
      <c r="I24" s="10">
        <f>VLOOKUP(A24,'N21'!A:N,14,0)</f>
        <v>11353</v>
      </c>
      <c r="J24" s="9">
        <f>I24-H24</f>
        <v>-140402</v>
      </c>
      <c r="K24" s="75">
        <f>I24/H24-1</f>
        <v>-0.9251886264044018</v>
      </c>
      <c r="L24" s="48">
        <f>H24/$H$7</f>
        <v>9.9940005044581323E-2</v>
      </c>
      <c r="M24" s="48">
        <f>I24/$I$7</f>
        <v>2.1364200051561619E-2</v>
      </c>
      <c r="N24" s="53">
        <f>H24/B24</f>
        <v>2.4728685960109504</v>
      </c>
      <c r="O24" s="56">
        <f>I24/C24</f>
        <v>2.5375502905677245</v>
      </c>
      <c r="P24" s="84">
        <f>O24/N24-1</f>
        <v>2.6156543320220882E-2</v>
      </c>
      <c r="U24" s="5"/>
    </row>
    <row r="25" spans="1:21">
      <c r="A25" s="32" t="s">
        <v>30</v>
      </c>
      <c r="B25" s="10">
        <f>VLOOKUP(A25,'T2019'!A:N,14,0)</f>
        <v>18964</v>
      </c>
      <c r="C25" s="10">
        <f>VLOOKUP(A25,'T21'!A:N,14,FALSE)</f>
        <v>4416</v>
      </c>
      <c r="D25" s="9">
        <f>C25-B25</f>
        <v>-14548</v>
      </c>
      <c r="E25" s="75">
        <f>C25/B25-1</f>
        <v>-0.76713773465513602</v>
      </c>
      <c r="F25" s="48">
        <f>B25/$B$7</f>
        <v>2.6792841490757995E-2</v>
      </c>
      <c r="G25" s="48">
        <f>C25/$C$7</f>
        <v>1.938908573611349E-2</v>
      </c>
      <c r="H25" s="10">
        <f>VLOOKUP(A25,'N2019'!A:N,14,0)</f>
        <v>37162</v>
      </c>
      <c r="I25" s="10">
        <f>VLOOKUP(A25,'N21'!A:N,14,0)</f>
        <v>7321</v>
      </c>
      <c r="J25" s="9">
        <f>I25-H25</f>
        <v>-29841</v>
      </c>
      <c r="K25" s="75">
        <f>I25/H25-1</f>
        <v>-0.80299768580808351</v>
      </c>
      <c r="L25" s="48">
        <f>H25/$H$7</f>
        <v>2.4473463592413633E-2</v>
      </c>
      <c r="M25" s="48">
        <f>I25/$I$7</f>
        <v>1.3776738181756596E-2</v>
      </c>
      <c r="N25" s="53">
        <f>H25/B25</f>
        <v>1.9596076777051255</v>
      </c>
      <c r="O25" s="56">
        <f>I25/C25</f>
        <v>1.6578351449275361</v>
      </c>
      <c r="P25" s="84">
        <f>O25/N25-1</f>
        <v>-0.15399640255083702</v>
      </c>
      <c r="U25" s="5"/>
    </row>
    <row r="26" spans="1:21">
      <c r="A26" s="32" t="s">
        <v>28</v>
      </c>
      <c r="B26" s="10">
        <f>VLOOKUP(A26,'T2019'!A:N,14,0)</f>
        <v>11083</v>
      </c>
      <c r="C26" s="10">
        <f>VLOOKUP(A26,'T21'!A:N,14,FALSE)</f>
        <v>4334</v>
      </c>
      <c r="D26" s="9">
        <f>C26-B26</f>
        <v>-6749</v>
      </c>
      <c r="E26" s="75">
        <f>C26/B26-1</f>
        <v>-0.60895064513218444</v>
      </c>
      <c r="F26" s="48">
        <f>B26/$B$7</f>
        <v>1.5658355950330671E-2</v>
      </c>
      <c r="G26" s="48">
        <f>C26/$C$7</f>
        <v>1.9029052894093266E-2</v>
      </c>
      <c r="H26" s="10">
        <f>VLOOKUP(A26,'N2019'!A:N,14,0)</f>
        <v>24710</v>
      </c>
      <c r="I26" s="10">
        <f>VLOOKUP(A26,'N21'!A:N,14,0)</f>
        <v>9722</v>
      </c>
      <c r="J26" s="9">
        <f>I26-H26</f>
        <v>-14988</v>
      </c>
      <c r="K26" s="75">
        <f>I26/H26-1</f>
        <v>-0.60655605018211256</v>
      </c>
      <c r="L26" s="48">
        <f>H26/$H$7</f>
        <v>1.6273055415977098E-2</v>
      </c>
      <c r="M26" s="48">
        <f>I26/$I$7</f>
        <v>1.8294966343810629E-2</v>
      </c>
      <c r="N26" s="53">
        <f>H26/B26</f>
        <v>2.2295407380673105</v>
      </c>
      <c r="O26" s="56">
        <f>I26/C26</f>
        <v>2.2431933548684819</v>
      </c>
      <c r="P26" s="84">
        <f>O26/N26-1</f>
        <v>6.123510805640775E-3</v>
      </c>
      <c r="U26" s="5"/>
    </row>
    <row r="27" spans="1:21">
      <c r="A27" s="32" t="s">
        <v>26</v>
      </c>
      <c r="B27" s="10">
        <f>VLOOKUP(A27,'T2019'!A:N,14,0)</f>
        <v>11083</v>
      </c>
      <c r="C27" s="10">
        <f>VLOOKUP(A27,'T21'!A:N,14,FALSE)</f>
        <v>3794</v>
      </c>
      <c r="D27" s="9">
        <f>C27-B27</f>
        <v>-7289</v>
      </c>
      <c r="E27" s="75">
        <f>C27/B27-1</f>
        <v>-0.65767391500496253</v>
      </c>
      <c r="F27" s="48">
        <f>B27/$B$7</f>
        <v>1.5658355950330671E-2</v>
      </c>
      <c r="G27" s="48">
        <f>C27/$C$7</f>
        <v>1.6658104910057651E-2</v>
      </c>
      <c r="H27" s="10">
        <f>VLOOKUP(A27,'N2019'!A:N,14,0)</f>
        <v>21521</v>
      </c>
      <c r="I27" s="10">
        <f>VLOOKUP(A27,'N21'!A:N,14,0)</f>
        <v>7840</v>
      </c>
      <c r="J27" s="9">
        <f>I27-H27</f>
        <v>-13681</v>
      </c>
      <c r="K27" s="75">
        <f>I27/H27-1</f>
        <v>-0.63570466056410013</v>
      </c>
      <c r="L27" s="48">
        <f>H27/$H$7</f>
        <v>1.4172902695558201E-2</v>
      </c>
      <c r="M27" s="48">
        <f>I27/$I$7</f>
        <v>1.4753398080176439E-2</v>
      </c>
      <c r="N27" s="53">
        <f>H27/B27</f>
        <v>1.9418027609852928</v>
      </c>
      <c r="O27" s="56">
        <f>I27/C27</f>
        <v>2.0664206642066421</v>
      </c>
      <c r="P27" s="84">
        <f>O27/N27-1</f>
        <v>6.4176396143404757E-2</v>
      </c>
      <c r="U27" s="5"/>
    </row>
    <row r="28" spans="1:21">
      <c r="A28" s="32" t="s">
        <v>31</v>
      </c>
      <c r="B28" s="10">
        <f>VLOOKUP(A28,'T2019'!A:N,14,0)</f>
        <v>3979</v>
      </c>
      <c r="C28" s="10">
        <f>VLOOKUP(A28,'T21'!A:N,14,FALSE)</f>
        <v>3222</v>
      </c>
      <c r="D28" s="9">
        <f>C28-B28</f>
        <v>-757</v>
      </c>
      <c r="E28" s="75">
        <f>C28/B28-1</f>
        <v>-0.19024880623272178</v>
      </c>
      <c r="F28" s="48">
        <f>B28/$B$7</f>
        <v>5.6216365899454789E-3</v>
      </c>
      <c r="G28" s="48">
        <f>C28/$C$7</f>
        <v>1.4146656304745847E-2</v>
      </c>
      <c r="H28" s="10">
        <f>VLOOKUP(A28,'N2019'!A:N,14,0)</f>
        <v>8213</v>
      </c>
      <c r="I28" s="10">
        <f>VLOOKUP(A28,'N21'!A:N,14,0)</f>
        <v>6943</v>
      </c>
      <c r="J28" s="9">
        <f>I28-H28</f>
        <v>-1270</v>
      </c>
      <c r="K28" s="75">
        <f>I28/H28-1</f>
        <v>-0.15463289906246191</v>
      </c>
      <c r="L28" s="48">
        <f>H28/$H$7</f>
        <v>5.4087658491064304E-3</v>
      </c>
      <c r="M28" s="48">
        <f>I28/$I$7</f>
        <v>1.3065413631462373E-2</v>
      </c>
      <c r="N28" s="53">
        <f>H28/B28</f>
        <v>2.0640864538828851</v>
      </c>
      <c r="O28" s="56">
        <f>I28/C28</f>
        <v>2.154872749844817</v>
      </c>
      <c r="P28" s="84">
        <f>O28/N28-1</f>
        <v>4.3983766179535699E-2</v>
      </c>
      <c r="U28" s="5"/>
    </row>
    <row r="29" spans="1:21">
      <c r="A29" s="32" t="s">
        <v>33</v>
      </c>
      <c r="B29" s="10">
        <f>VLOOKUP(A29,'T2019'!A:N,14,0)</f>
        <v>15351</v>
      </c>
      <c r="C29" s="10">
        <f>VLOOKUP(A29,'T21'!A:N,14,FALSE)</f>
        <v>3180</v>
      </c>
      <c r="D29" s="9">
        <f>C29-B29</f>
        <v>-12171</v>
      </c>
      <c r="E29" s="75">
        <f>C29/B29-1</f>
        <v>-0.79284737150674223</v>
      </c>
      <c r="F29" s="48">
        <f>B29/$B$7</f>
        <v>2.1688299394886416E-2</v>
      </c>
      <c r="G29" s="48">
        <f>C29/$C$7</f>
        <v>1.3962249239320854E-2</v>
      </c>
      <c r="H29" s="10">
        <f>VLOOKUP(A29,'N2019'!A:N,14,0)</f>
        <v>93714</v>
      </c>
      <c r="I29" s="10">
        <f>VLOOKUP(A29,'N21'!A:N,14,0)</f>
        <v>15608</v>
      </c>
      <c r="J29" s="9">
        <f>I29-H29</f>
        <v>-78106</v>
      </c>
      <c r="K29" s="75">
        <f>I29/H29-1</f>
        <v>-0.83345071173997476</v>
      </c>
      <c r="L29" s="48">
        <f>H29/$H$7</f>
        <v>6.1716435259120912E-2</v>
      </c>
      <c r="M29" s="48">
        <f>I29/$I$7</f>
        <v>2.9371305769820645E-2</v>
      </c>
      <c r="N29" s="53">
        <f>H29/B29</f>
        <v>6.1047488762947042</v>
      </c>
      <c r="O29" s="56">
        <f>I29/C29</f>
        <v>4.9081761006289311</v>
      </c>
      <c r="P29" s="84">
        <f>O29/N29-1</f>
        <v>-0.19600687922023696</v>
      </c>
      <c r="U29" s="5"/>
    </row>
    <row r="30" spans="1:21">
      <c r="A30" s="32" t="s">
        <v>34</v>
      </c>
      <c r="B30" s="10">
        <f>VLOOKUP(A30,'T2019'!A:N,14,0)</f>
        <v>6606</v>
      </c>
      <c r="C30" s="10">
        <f>VLOOKUP(A30,'T21'!A:N,14,FALSE)</f>
        <v>3122</v>
      </c>
      <c r="D30" s="9">
        <f>C30-B30</f>
        <v>-3484</v>
      </c>
      <c r="E30" s="75">
        <f>C30/B30-1</f>
        <v>-0.52739933393884342</v>
      </c>
      <c r="F30" s="48">
        <f>B30/$B$7</f>
        <v>9.3331317700879202E-3</v>
      </c>
      <c r="G30" s="48">
        <f>C30/$C$7</f>
        <v>1.3707591863257771E-2</v>
      </c>
      <c r="H30" s="10">
        <f>VLOOKUP(A30,'N2019'!A:N,14,0)</f>
        <v>10598</v>
      </c>
      <c r="I30" s="10">
        <f>VLOOKUP(A30,'N21'!A:N,14,0)</f>
        <v>5293</v>
      </c>
      <c r="J30" s="9">
        <f>I30-H30</f>
        <v>-5305</v>
      </c>
      <c r="K30" s="75">
        <f>I30/H30-1</f>
        <v>-0.50056614455557646</v>
      </c>
      <c r="L30" s="48">
        <f>H30/$H$7</f>
        <v>6.9794350990904606E-3</v>
      </c>
      <c r="M30" s="48">
        <f>I30/$I$7</f>
        <v>9.9604255150987104E-3</v>
      </c>
      <c r="N30" s="53">
        <f>H30/B30</f>
        <v>1.6042991220102936</v>
      </c>
      <c r="O30" s="56">
        <f>I30/C30</f>
        <v>1.6953875720691864</v>
      </c>
      <c r="P30" s="84">
        <f>O30/N30-1</f>
        <v>5.6777722314497625E-2</v>
      </c>
      <c r="U30" s="5"/>
    </row>
    <row r="31" spans="1:21">
      <c r="A31" s="32" t="s">
        <v>32</v>
      </c>
      <c r="B31" s="10">
        <f>VLOOKUP(A31,'T2019'!A:N,14,0)</f>
        <v>5475</v>
      </c>
      <c r="C31" s="10">
        <f>VLOOKUP(A31,'T21'!A:N,14,FALSE)</f>
        <v>2972</v>
      </c>
      <c r="D31" s="9">
        <f>C31-B31</f>
        <v>-2503</v>
      </c>
      <c r="E31" s="75">
        <f>C31/B31-1</f>
        <v>-0.45716894977168954</v>
      </c>
      <c r="F31" s="48">
        <f>B31/$B$7</f>
        <v>7.7352250138103791E-3</v>
      </c>
      <c r="G31" s="48">
        <f>C31/$C$7</f>
        <v>1.3048995201025655E-2</v>
      </c>
      <c r="H31" s="10">
        <f>VLOOKUP(A31,'N2019'!A:N,14,0)</f>
        <v>12170</v>
      </c>
      <c r="I31" s="10">
        <f>VLOOKUP(A31,'N21'!A:N,14,0)</f>
        <v>6157</v>
      </c>
      <c r="J31" s="9">
        <f>I31-H31</f>
        <v>-6013</v>
      </c>
      <c r="K31" s="75">
        <f>I31/H31-1</f>
        <v>-0.49408381265406742</v>
      </c>
      <c r="L31" s="48">
        <f>H31/$H$7</f>
        <v>8.0146938248660971E-3</v>
      </c>
      <c r="M31" s="48">
        <f>I31/$I$7</f>
        <v>1.1586310201485501E-2</v>
      </c>
      <c r="N31" s="53">
        <f>H31/B31</f>
        <v>2.2228310502283106</v>
      </c>
      <c r="O31" s="56">
        <f>I31/C31</f>
        <v>2.0716689098250338</v>
      </c>
      <c r="P31" s="84">
        <f>O31/N31-1</f>
        <v>-6.8004331857677958E-2</v>
      </c>
      <c r="U31" s="5"/>
    </row>
    <row r="32" spans="1:21">
      <c r="A32" s="32" t="s">
        <v>35</v>
      </c>
      <c r="B32" s="10">
        <f>VLOOKUP(A32,'T2019'!A:N,14,0)</f>
        <v>5126</v>
      </c>
      <c r="C32" s="10">
        <f>VLOOKUP(A32,'T21'!A:N,14,FALSE)</f>
        <v>2163</v>
      </c>
      <c r="D32" s="9">
        <f>C32-B32</f>
        <v>-2963</v>
      </c>
      <c r="E32" s="75">
        <f>C32/B32-1</f>
        <v>-0.57803355442840421</v>
      </c>
      <c r="F32" s="48">
        <f>B32/$B$7</f>
        <v>7.2421485700076716E-3</v>
      </c>
      <c r="G32" s="48">
        <f>C32/$C$7</f>
        <v>9.4969638693871098E-3</v>
      </c>
      <c r="H32" s="10">
        <f>VLOOKUP(A32,'N2019'!A:N,14,0)</f>
        <v>8697</v>
      </c>
      <c r="I32" s="10">
        <f>VLOOKUP(A32,'N21'!A:N,14,0)</f>
        <v>4099</v>
      </c>
      <c r="J32" s="9">
        <f>I32-H32</f>
        <v>-4598</v>
      </c>
      <c r="K32" s="75">
        <f>I32/H32-1</f>
        <v>-0.52868805335173041</v>
      </c>
      <c r="L32" s="48">
        <f>H32/$H$7</f>
        <v>5.7275096298159784E-3</v>
      </c>
      <c r="M32" s="48">
        <f>I32/$I$7</f>
        <v>7.7135432054391863E-3</v>
      </c>
      <c r="N32" s="53">
        <f>H32/B32</f>
        <v>1.6966445571595785</v>
      </c>
      <c r="O32" s="56">
        <f>I32/C32</f>
        <v>1.895053166897827</v>
      </c>
      <c r="P32" s="84">
        <f>O32/N32-1</f>
        <v>0.11694176538096612</v>
      </c>
      <c r="U32" s="5"/>
    </row>
    <row r="33" spans="1:21">
      <c r="A33" s="32" t="s">
        <v>36</v>
      </c>
      <c r="B33" s="10">
        <f>VLOOKUP(A33,'T2019'!A:N,14,0)</f>
        <v>6292</v>
      </c>
      <c r="C33" s="10">
        <f>VLOOKUP(A33,'T21'!A:N,14,FALSE)</f>
        <v>2074</v>
      </c>
      <c r="D33" s="9">
        <f>C33-B33</f>
        <v>-4218</v>
      </c>
      <c r="E33" s="75">
        <f>C33/B33-1</f>
        <v>-0.67037507946598862</v>
      </c>
      <c r="F33" s="48">
        <f>B33/$B$7</f>
        <v>8.8895042533141382E-3</v>
      </c>
      <c r="G33" s="48">
        <f>C33/$C$7</f>
        <v>9.106196516462722E-3</v>
      </c>
      <c r="H33" s="10">
        <f>VLOOKUP(A33,'N2019'!A:N,14,0)</f>
        <v>10121</v>
      </c>
      <c r="I33" s="10">
        <f>VLOOKUP(A33,'N21'!A:N,14,0)</f>
        <v>4032</v>
      </c>
      <c r="J33" s="9">
        <f>I33-H33</f>
        <v>-6089</v>
      </c>
      <c r="K33" s="75">
        <f>I33/H33-1</f>
        <v>-0.60162039324177452</v>
      </c>
      <c r="L33" s="48">
        <f>H33/$H$7</f>
        <v>6.6653012490936548E-3</v>
      </c>
      <c r="M33" s="48">
        <f>I33/$I$7</f>
        <v>7.587461869805026E-3</v>
      </c>
      <c r="N33" s="53">
        <f>H33/B33</f>
        <v>1.6085505403687221</v>
      </c>
      <c r="O33" s="56">
        <f>I33/C33</f>
        <v>1.9440694310511091</v>
      </c>
      <c r="P33" s="84">
        <f>O33/N33-1</f>
        <v>0.20858461220962154</v>
      </c>
    </row>
    <row r="34" spans="1:21">
      <c r="A34" s="32" t="s">
        <v>37</v>
      </c>
      <c r="B34" s="10">
        <f>VLOOKUP(A34,'T2019'!A:N,14,0)</f>
        <v>2762</v>
      </c>
      <c r="C34" s="10">
        <f>VLOOKUP(A34,'T21'!A:N,14,FALSE)</f>
        <v>1578</v>
      </c>
      <c r="D34" s="9">
        <f>C34-B34</f>
        <v>-1184</v>
      </c>
      <c r="E34" s="75">
        <f>C34/B34-1</f>
        <v>-0.42867487328023168</v>
      </c>
      <c r="F34" s="48">
        <f>B34/$B$7</f>
        <v>3.9022267558254369E-3</v>
      </c>
      <c r="G34" s="48">
        <f>C34/$C$7</f>
        <v>6.9284368866818586E-3</v>
      </c>
      <c r="H34" s="10">
        <f>VLOOKUP(A34,'N2019'!A:N,14,0)</f>
        <v>5911</v>
      </c>
      <c r="I34" s="10">
        <f>VLOOKUP(A34,'N21'!A:N,14,0)</f>
        <v>3530</v>
      </c>
      <c r="J34" s="9">
        <f>I34-H34</f>
        <v>-2381</v>
      </c>
      <c r="K34" s="75">
        <f>I34/H34-1</f>
        <v>-0.40280832346472673</v>
      </c>
      <c r="L34" s="48">
        <f>H34/$H$7</f>
        <v>3.892757206144906E-3</v>
      </c>
      <c r="M34" s="48">
        <f>I34/$I$7</f>
        <v>6.6427927580386265E-3</v>
      </c>
      <c r="N34" s="53">
        <f>H34/B34</f>
        <v>2.1401158580738597</v>
      </c>
      <c r="O34" s="56">
        <f>I34/C34</f>
        <v>2.2370088719898606</v>
      </c>
      <c r="P34" s="84">
        <f>O34/N34-1</f>
        <v>4.5274658168836801E-2</v>
      </c>
      <c r="U34" s="5"/>
    </row>
    <row r="35" spans="1:21">
      <c r="A35" s="32" t="s">
        <v>38</v>
      </c>
      <c r="B35" s="10">
        <f>VLOOKUP(A35,'T2019'!A:N,14,0)</f>
        <v>2190</v>
      </c>
      <c r="C35" s="10">
        <f>VLOOKUP(A35,'T21'!A:N,14,FALSE)</f>
        <v>1259</v>
      </c>
      <c r="D35" s="9">
        <f>C35-B35</f>
        <v>-931</v>
      </c>
      <c r="E35" s="75">
        <f>C35/B35-1</f>
        <v>-0.4251141552511416</v>
      </c>
      <c r="F35" s="48">
        <f>B35/$B$7</f>
        <v>3.0940900055241517E-3</v>
      </c>
      <c r="G35" s="48">
        <f>C35/$C$7</f>
        <v>5.5278213183348919E-3</v>
      </c>
      <c r="H35" s="10">
        <f>VLOOKUP(A35,'N2019'!A:N,14,0)</f>
        <v>4136</v>
      </c>
      <c r="I35" s="10">
        <f>VLOOKUP(A35,'N21'!A:N,14,0)</f>
        <v>3028</v>
      </c>
      <c r="J35" s="9">
        <f>I35-H35</f>
        <v>-1108</v>
      </c>
      <c r="K35" s="75">
        <f>I35/H35-1</f>
        <v>-0.26789168278529985</v>
      </c>
      <c r="L35" s="48">
        <f>H35/$H$7</f>
        <v>2.7238104896997683E-3</v>
      </c>
      <c r="M35" s="48">
        <f>I35/$I$7</f>
        <v>5.698123646272227E-3</v>
      </c>
      <c r="N35" s="53">
        <f>H35/B35</f>
        <v>1.8885844748858447</v>
      </c>
      <c r="O35" s="56">
        <f>I35/C35</f>
        <v>2.4050833995234311</v>
      </c>
      <c r="P35" s="84">
        <f>O35/N35-1</f>
        <v>0.27348468204939902</v>
      </c>
      <c r="U35" s="5"/>
    </row>
    <row r="36" spans="1:21">
      <c r="A36" s="32" t="s">
        <v>42</v>
      </c>
      <c r="B36" s="10">
        <f>VLOOKUP(A36,'T2019'!A:N,14,0)</f>
        <v>972</v>
      </c>
      <c r="C36" s="10">
        <f>VLOOKUP(A36,'T21'!A:N,14,FALSE)</f>
        <v>1019</v>
      </c>
      <c r="D36" s="9">
        <f>C36-B36</f>
        <v>47</v>
      </c>
      <c r="E36" s="75">
        <f>C36/B36-1</f>
        <v>4.8353909465020495E-2</v>
      </c>
      <c r="F36" s="48">
        <f>B36/$B$7</f>
        <v>1.3732673449175687E-3</v>
      </c>
      <c r="G36" s="48">
        <f>C36/$C$7</f>
        <v>4.4740666587635069E-3</v>
      </c>
      <c r="H36" s="10">
        <f>VLOOKUP(A36,'N2019'!A:N,14,0)</f>
        <v>1515</v>
      </c>
      <c r="I36" s="10">
        <f>VLOOKUP(A36,'N21'!A:N,14,0)</f>
        <v>2010</v>
      </c>
      <c r="J36" s="9">
        <f>I36-H36</f>
        <v>495</v>
      </c>
      <c r="K36" s="75">
        <f>I36/H36-1</f>
        <v>0.3267326732673268</v>
      </c>
      <c r="L36" s="48">
        <f>H36/$H$7</f>
        <v>9.9772071854331459E-4</v>
      </c>
      <c r="M36" s="48">
        <f>I36/$I$7</f>
        <v>3.7824400690248268E-3</v>
      </c>
      <c r="N36" s="53">
        <f>H36/B36</f>
        <v>1.558641975308642</v>
      </c>
      <c r="O36" s="56">
        <f>I36/C36</f>
        <v>1.9725220804710502</v>
      </c>
      <c r="P36" s="84">
        <f>O36/N36-1</f>
        <v>0.2655389189556836</v>
      </c>
    </row>
    <row r="37" spans="1:21">
      <c r="A37" s="32" t="s">
        <v>41</v>
      </c>
      <c r="B37" s="10">
        <f>VLOOKUP(A37,'T2019'!A:N,14,0)</f>
        <v>2189</v>
      </c>
      <c r="C37" s="10">
        <f>VLOOKUP(A37,'T21'!A:N,14,FALSE)</f>
        <v>884</v>
      </c>
      <c r="D37" s="9">
        <f>C37-B37</f>
        <v>-1305</v>
      </c>
      <c r="E37" s="75">
        <f>C37/B37-1</f>
        <v>-0.59616263133851066</v>
      </c>
      <c r="F37" s="48">
        <f>B37/$B$7</f>
        <v>3.092677179037611E-3</v>
      </c>
      <c r="G37" s="48">
        <f>C37/$C$7</f>
        <v>3.8813296627546027E-3</v>
      </c>
      <c r="H37" s="10">
        <f>VLOOKUP(A37,'N2019'!A:N,14,0)</f>
        <v>4329</v>
      </c>
      <c r="I37" s="10">
        <f>VLOOKUP(A37,'N21'!A:N,14,0)</f>
        <v>2713</v>
      </c>
      <c r="J37" s="9">
        <f>I37-H37</f>
        <v>-1616</v>
      </c>
      <c r="K37" s="75">
        <f>I37/H37-1</f>
        <v>-0.37329637329637333</v>
      </c>
      <c r="L37" s="48">
        <f>H37/$H$7</f>
        <v>2.8509128650653524E-3</v>
      </c>
      <c r="M37" s="48">
        <f>I37/$I$7</f>
        <v>5.1053531876937086E-3</v>
      </c>
      <c r="N37" s="53">
        <f>H37/B37</f>
        <v>1.977615349474646</v>
      </c>
      <c r="O37" s="56">
        <f>I37/C37</f>
        <v>3.069004524886878</v>
      </c>
      <c r="P37" s="84">
        <f>O37/N37-1</f>
        <v>0.55187131092108466</v>
      </c>
    </row>
    <row r="38" spans="1:21">
      <c r="A38" s="32" t="s">
        <v>39</v>
      </c>
      <c r="B38" s="10">
        <f>VLOOKUP(A38,'T2019'!A:N,14,0)</f>
        <v>2833</v>
      </c>
      <c r="C38" s="10">
        <f>VLOOKUP(A38,'T21'!A:N,14,FALSE)</f>
        <v>855</v>
      </c>
      <c r="D38" s="9">
        <f>C38-B38</f>
        <v>-1978</v>
      </c>
      <c r="E38" s="75">
        <f>C38/B38-1</f>
        <v>-0.69819978821037765</v>
      </c>
      <c r="F38" s="48">
        <f>B38/$B$7</f>
        <v>4.002537436369827E-3</v>
      </c>
      <c r="G38" s="48">
        <f>C38/$C$7</f>
        <v>3.75400097472306E-3</v>
      </c>
      <c r="H38" s="10">
        <f>VLOOKUP(A38,'N2019'!A:N,14,0)</f>
        <v>7973</v>
      </c>
      <c r="I38" s="10">
        <f>VLOOKUP(A38,'N21'!A:N,14,0)</f>
        <v>2284</v>
      </c>
      <c r="J38" s="9">
        <f>I38-H38</f>
        <v>-5689</v>
      </c>
      <c r="K38" s="75">
        <f>I38/H38-1</f>
        <v>-0.71353317446381537</v>
      </c>
      <c r="L38" s="48">
        <f>H38/$H$7</f>
        <v>5.2507110818124404E-3</v>
      </c>
      <c r="M38" s="48">
        <f>I38/$I$7</f>
        <v>4.2980562774391565E-3</v>
      </c>
      <c r="N38" s="53">
        <f>H38/B38</f>
        <v>2.814331097776209</v>
      </c>
      <c r="O38" s="56">
        <f>I38/C38</f>
        <v>2.6713450292397662</v>
      </c>
      <c r="P38" s="84">
        <f>O38/N38-1</f>
        <v>-5.0806413164899311E-2</v>
      </c>
    </row>
    <row r="39" spans="1:21">
      <c r="A39" s="32" t="s">
        <v>43</v>
      </c>
      <c r="B39" s="10">
        <f>VLOOKUP(A39,'T2019'!A:N,14,0)</f>
        <v>2912</v>
      </c>
      <c r="C39" s="10">
        <f>VLOOKUP(A39,'T21'!A:N,14,FALSE)</f>
        <v>815</v>
      </c>
      <c r="D39" s="9">
        <f>C39-B39</f>
        <v>-2097</v>
      </c>
      <c r="E39" s="75">
        <f>C39/B39-1</f>
        <v>-0.72012362637362637</v>
      </c>
      <c r="F39" s="48">
        <f>B39/$B$7</f>
        <v>4.1141507288065433E-3</v>
      </c>
      <c r="G39" s="48">
        <f>C39/$C$7</f>
        <v>3.5783751981278292E-3</v>
      </c>
      <c r="H39" s="10">
        <f>VLOOKUP(A39,'N2019'!A:N,14,0)</f>
        <v>10618</v>
      </c>
      <c r="I39" s="10">
        <f>VLOOKUP(A39,'N21'!A:N,14,0)</f>
        <v>1484</v>
      </c>
      <c r="J39" s="9">
        <f>I39-H39</f>
        <v>-9134</v>
      </c>
      <c r="K39" s="75">
        <f>I39/H39-1</f>
        <v>-0.86023733283104165</v>
      </c>
      <c r="L39" s="48">
        <f>H39/$H$7</f>
        <v>6.9926063296982931E-3</v>
      </c>
      <c r="M39" s="48">
        <f>I39/$I$7</f>
        <v>2.7926074937476828E-3</v>
      </c>
      <c r="N39" s="53">
        <f>H39/B39</f>
        <v>3.6462912087912089</v>
      </c>
      <c r="O39" s="56">
        <f>I39/C39</f>
        <v>1.8208588957055214</v>
      </c>
      <c r="P39" s="84">
        <f>O39/N39-1</f>
        <v>-0.50062713276563597</v>
      </c>
    </row>
    <row r="40" spans="1:21">
      <c r="A40" s="32" t="s">
        <v>40</v>
      </c>
      <c r="B40" s="10">
        <f>VLOOKUP(A40,'T2019'!A:N,14,0)</f>
        <v>1692</v>
      </c>
      <c r="C40" s="10">
        <f>VLOOKUP(A40,'T21'!A:N,14,FALSE)</f>
        <v>789</v>
      </c>
      <c r="D40" s="9">
        <f>C40-B40</f>
        <v>-903</v>
      </c>
      <c r="E40" s="75">
        <f>C40/B40-1</f>
        <v>-0.53368794326241131</v>
      </c>
      <c r="F40" s="48">
        <f>B40/$B$7</f>
        <v>2.3905024152268786E-3</v>
      </c>
      <c r="G40" s="48">
        <f>C40/$C$7</f>
        <v>3.4642184433409293E-3</v>
      </c>
      <c r="H40" s="10">
        <f>VLOOKUP(A40,'N2019'!A:N,14,0)</f>
        <v>2629</v>
      </c>
      <c r="I40" s="10">
        <f>VLOOKUP(A40,'N21'!A:N,14,0)</f>
        <v>1457</v>
      </c>
      <c r="J40" s="9">
        <f>I40-H40</f>
        <v>-1172</v>
      </c>
      <c r="K40" s="75">
        <f>I40/H40-1</f>
        <v>-0.44579688094332448</v>
      </c>
      <c r="L40" s="48">
        <f>H40/$H$7</f>
        <v>1.7313582633995868E-3</v>
      </c>
      <c r="M40" s="48">
        <f>I40/$I$7</f>
        <v>2.7417985972980957E-3</v>
      </c>
      <c r="N40" s="53">
        <f>H40/B40</f>
        <v>1.5537825059101655</v>
      </c>
      <c r="O40" s="56">
        <f>I40/C40</f>
        <v>1.8466413181242078</v>
      </c>
      <c r="P40" s="84">
        <f>O40/N40-1</f>
        <v>0.18848121349036129</v>
      </c>
    </row>
    <row r="41" spans="1:21">
      <c r="A41" s="32" t="s">
        <v>44</v>
      </c>
      <c r="B41" s="10">
        <f>VLOOKUP(A41,'T2019'!A:N,14,0)</f>
        <v>1430</v>
      </c>
      <c r="C41" s="10">
        <f>VLOOKUP(A41,'T21'!A:N,14,FALSE)</f>
        <v>572</v>
      </c>
      <c r="D41" s="9">
        <f>C41-B41</f>
        <v>-858</v>
      </c>
      <c r="E41" s="75">
        <f>C41/B41-1</f>
        <v>-0.6</v>
      </c>
      <c r="F41" s="48">
        <f>B41/$B$7</f>
        <v>2.0203418757532132E-3</v>
      </c>
      <c r="G41" s="48">
        <f>C41/$C$7</f>
        <v>2.5114486053118014E-3</v>
      </c>
      <c r="H41" s="10">
        <f>VLOOKUP(A41,'N2019'!A:N,14,0)</f>
        <v>2338</v>
      </c>
      <c r="I41" s="10">
        <f>VLOOKUP(A41,'N21'!A:N,14,0)</f>
        <v>1114</v>
      </c>
      <c r="J41" s="9">
        <f>I41-H41</f>
        <v>-1224</v>
      </c>
      <c r="K41" s="75">
        <f>I41/H41-1</f>
        <v>-0.523524379811805</v>
      </c>
      <c r="L41" s="48">
        <f>H41/$H$7</f>
        <v>1.5397168580556235E-3</v>
      </c>
      <c r="M41" s="48">
        <f>I41/$I$7</f>
        <v>2.0963374312903764E-3</v>
      </c>
      <c r="N41" s="53">
        <f>H41/B41</f>
        <v>1.6349650349650349</v>
      </c>
      <c r="O41" s="56">
        <f>I41/C41</f>
        <v>1.9475524475524475</v>
      </c>
      <c r="P41" s="84">
        <f>O41/N41-1</f>
        <v>0.19118905047048762</v>
      </c>
    </row>
    <row r="42" spans="1:21" ht="15" customHeight="1">
      <c r="A42" s="32" t="s">
        <v>45</v>
      </c>
      <c r="B42" s="10">
        <f>VLOOKUP(A42,'T2019'!A:N,14,0)</f>
        <v>2474</v>
      </c>
      <c r="C42" s="10">
        <f>VLOOKUP(A42,'T21'!A:N,14,FALSE)</f>
        <v>444</v>
      </c>
      <c r="D42" s="9">
        <f>C42-B42</f>
        <v>-2030</v>
      </c>
      <c r="E42" s="75">
        <f>C42/B42-1</f>
        <v>-0.82053354890864993</v>
      </c>
      <c r="F42" s="48">
        <f>B42/$B$7</f>
        <v>3.4953327277017126E-3</v>
      </c>
      <c r="G42" s="48">
        <f>C42/$C$7</f>
        <v>1.9494461202070627E-3</v>
      </c>
      <c r="H42" s="10">
        <f>VLOOKUP(A42,'N2019'!A:N,14,0)</f>
        <v>5300</v>
      </c>
      <c r="I42" s="10">
        <f>VLOOKUP(A42,'N21'!A:N,14,0)</f>
        <v>915</v>
      </c>
      <c r="J42" s="9">
        <f>I42-H42</f>
        <v>-4385</v>
      </c>
      <c r="K42" s="75">
        <f>I42/H42-1</f>
        <v>-0.82735849056603772</v>
      </c>
      <c r="L42" s="48">
        <f>H42/$H$7</f>
        <v>3.4903761110756221E-3</v>
      </c>
      <c r="M42" s="48">
        <f>I42/$I$7</f>
        <v>1.7218570463471226E-3</v>
      </c>
      <c r="N42" s="53">
        <f>H42/B42</f>
        <v>2.1422797089733225</v>
      </c>
      <c r="O42" s="56">
        <f>I42/C42</f>
        <v>2.060810810810811</v>
      </c>
      <c r="P42" s="84">
        <f>O42/N42-1</f>
        <v>-3.8029066802651612E-2</v>
      </c>
      <c r="U42" s="5"/>
    </row>
    <row r="43" spans="1:21" ht="15" customHeight="1">
      <c r="A43" s="32" t="s">
        <v>46</v>
      </c>
      <c r="B43" s="10">
        <f>VLOOKUP(A43,'T2019'!A:N,14,0)</f>
        <v>596</v>
      </c>
      <c r="C43" s="10">
        <f>VLOOKUP(A43,'T21'!A:N,14,FALSE)</f>
        <v>421</v>
      </c>
      <c r="D43" s="9">
        <f>C43-B43</f>
        <v>-175</v>
      </c>
      <c r="E43" s="75">
        <f>C43/B43-1</f>
        <v>-0.2936241610738255</v>
      </c>
      <c r="F43" s="48">
        <f>B43/$B$7</f>
        <v>8.4204458597826224E-4</v>
      </c>
      <c r="G43" s="48">
        <f>C43/$C$7</f>
        <v>1.8484612986648049E-3</v>
      </c>
      <c r="H43" s="10">
        <f>VLOOKUP(A43,'N2019'!A:N,14,0)</f>
        <v>1269</v>
      </c>
      <c r="I43" s="10">
        <f>VLOOKUP(A43,'N21'!A:N,14,0)</f>
        <v>1236</v>
      </c>
      <c r="J43" s="9">
        <f>I43-H43</f>
        <v>-33</v>
      </c>
      <c r="K43" s="75">
        <f>I43/H43-1</f>
        <v>-2.6004728132387744E-2</v>
      </c>
      <c r="L43" s="48">
        <f>H43/$H$7</f>
        <v>8.3571458206697436E-4</v>
      </c>
      <c r="M43" s="48">
        <f>I43/$I$7</f>
        <v>2.3259183708033261E-3</v>
      </c>
      <c r="N43" s="53">
        <f>H43/B43</f>
        <v>2.1291946308724832</v>
      </c>
      <c r="O43" s="56">
        <f>I43/C43</f>
        <v>2.9358669833729216</v>
      </c>
      <c r="P43" s="84">
        <f>O43/N43-1</f>
        <v>0.37886266516175038</v>
      </c>
    </row>
    <row r="44" spans="1:21">
      <c r="A44" s="32" t="s">
        <v>49</v>
      </c>
      <c r="B44" s="10">
        <f>VLOOKUP(A44,'T2019'!A:N,14,0)</f>
        <v>510</v>
      </c>
      <c r="C44" s="10">
        <f>VLOOKUP(A44,'T21'!A:N,14,FALSE)</f>
        <v>378</v>
      </c>
      <c r="D44" s="9">
        <f>C44-B44</f>
        <v>-132</v>
      </c>
      <c r="E44" s="75">
        <f>C44/B44-1</f>
        <v>-0.25882352941176467</v>
      </c>
      <c r="F44" s="48">
        <f>B44/$B$7</f>
        <v>7.2054150813576133E-4</v>
      </c>
      <c r="G44" s="48">
        <f>C44/$C$7</f>
        <v>1.6596635888249318E-3</v>
      </c>
      <c r="H44" s="10">
        <f>VLOOKUP(A44,'N2019'!A:N,14,0)</f>
        <v>913</v>
      </c>
      <c r="I44" s="10">
        <f>VLOOKUP(A44,'N21'!A:N,14,0)</f>
        <v>904</v>
      </c>
      <c r="J44" s="9">
        <f>I44-H44</f>
        <v>-9</v>
      </c>
      <c r="K44" s="75">
        <f>I44/H44-1</f>
        <v>-9.8576122672507926E-3</v>
      </c>
      <c r="L44" s="48">
        <f>H44/$H$7</f>
        <v>6.0126667724755528E-4</v>
      </c>
      <c r="M44" s="48">
        <f>I44/$I$7</f>
        <v>1.701157125571365E-3</v>
      </c>
      <c r="N44" s="53">
        <f>H44/B44</f>
        <v>1.7901960784313726</v>
      </c>
      <c r="O44" s="56">
        <f>I44/C44</f>
        <v>2.3915343915343916</v>
      </c>
      <c r="P44" s="84">
        <f>O44/N44-1</f>
        <v>0.33590639614736006</v>
      </c>
    </row>
    <row r="45" spans="1:21">
      <c r="A45" s="32" t="s">
        <v>53</v>
      </c>
      <c r="B45" s="10">
        <f>VLOOKUP(A45,'T2019'!A:N,14,0)</f>
        <v>9755</v>
      </c>
      <c r="C45" s="10">
        <f>VLOOKUP(A45,'T21'!A:N,14,FALSE)</f>
        <v>305</v>
      </c>
      <c r="D45" s="9">
        <f>C45-B45</f>
        <v>-9450</v>
      </c>
      <c r="E45" s="75">
        <f>C45/B45-1</f>
        <v>-0.96873398257303944</v>
      </c>
      <c r="F45" s="48">
        <f>B45/$B$7</f>
        <v>1.3782122376204612E-2</v>
      </c>
      <c r="G45" s="48">
        <f>C45/$C$7</f>
        <v>1.3391465465386356E-3</v>
      </c>
      <c r="H45" s="10">
        <f>VLOOKUP(A45,'N2019'!A:N,14,0)</f>
        <v>17589</v>
      </c>
      <c r="I45" s="10">
        <f>VLOOKUP(A45,'N21'!A:N,14,0)</f>
        <v>720</v>
      </c>
      <c r="J45" s="9">
        <f>I45-H45</f>
        <v>-16869</v>
      </c>
      <c r="K45" s="75">
        <f>I45/H45-1</f>
        <v>-0.95906532491898344</v>
      </c>
      <c r="L45" s="48">
        <f>H45/$H$7</f>
        <v>1.1583438758058324E-2</v>
      </c>
      <c r="M45" s="48">
        <f>I45/$I$7</f>
        <v>1.354903905322326E-3</v>
      </c>
      <c r="N45" s="53">
        <f>H45/B45</f>
        <v>1.8030753459764224</v>
      </c>
      <c r="O45" s="56">
        <f>I45/C45</f>
        <v>2.360655737704918</v>
      </c>
      <c r="P45" s="84">
        <f>O45/N45-1</f>
        <v>0.30923854234529968</v>
      </c>
    </row>
    <row r="46" spans="1:21">
      <c r="A46" s="32" t="s">
        <v>50</v>
      </c>
      <c r="B46" s="10">
        <f>VLOOKUP(A46,'T2019'!A:N,14,0)</f>
        <v>486</v>
      </c>
      <c r="C46" s="10">
        <f>VLOOKUP(A46,'T21'!A:N,14,FALSE)</f>
        <v>289</v>
      </c>
      <c r="D46" s="9">
        <f>C46-B46</f>
        <v>-197</v>
      </c>
      <c r="E46" s="75">
        <f>C46/B46-1</f>
        <v>-0.40534979423868311</v>
      </c>
      <c r="F46" s="48">
        <f>B46/$B$7</f>
        <v>6.8663367245878437E-4</v>
      </c>
      <c r="G46" s="48">
        <f>C46/$C$7</f>
        <v>1.2688962359005431E-3</v>
      </c>
      <c r="H46" s="10">
        <f>VLOOKUP(A46,'N2019'!A:N,14,0)</f>
        <v>1080</v>
      </c>
      <c r="I46" s="10">
        <f>VLOOKUP(A46,'N21'!A:N,14,0)</f>
        <v>1078</v>
      </c>
      <c r="J46" s="9">
        <f>I46-H46</f>
        <v>-2</v>
      </c>
      <c r="K46" s="75">
        <f>I46/H46-1</f>
        <v>-1.8518518518518823E-3</v>
      </c>
      <c r="L46" s="48">
        <f>H46/$H$7</f>
        <v>7.1124645282295688E-4</v>
      </c>
      <c r="M46" s="48">
        <f>I46/$I$7</f>
        <v>2.0285922360242601E-3</v>
      </c>
      <c r="N46" s="53">
        <f>H46/B46</f>
        <v>2.2222222222222223</v>
      </c>
      <c r="O46" s="56">
        <f>I46/C46</f>
        <v>3.7301038062283736</v>
      </c>
      <c r="P46" s="84">
        <f>O46/N46-1</f>
        <v>0.67854671280276802</v>
      </c>
    </row>
    <row r="47" spans="1:21">
      <c r="A47" s="32" t="s">
        <v>51</v>
      </c>
      <c r="B47" s="10">
        <f>VLOOKUP(A47,'T2019'!A:N,14,0)</f>
        <v>3165</v>
      </c>
      <c r="C47" s="10">
        <f>VLOOKUP(A47,'T21'!A:N,14,FALSE)</f>
        <v>279</v>
      </c>
      <c r="D47" s="9">
        <f>C47-B47</f>
        <v>-2886</v>
      </c>
      <c r="E47" s="75">
        <f>C47/B47-1</f>
        <v>-0.91184834123222747</v>
      </c>
      <c r="F47" s="48">
        <f>B47/$B$7</f>
        <v>4.4715958299013422E-3</v>
      </c>
      <c r="G47" s="48">
        <f>C47/$C$7</f>
        <v>1.2249897917517355E-3</v>
      </c>
      <c r="H47" s="10">
        <f>VLOOKUP(A47,'N2019'!A:N,14,0)</f>
        <v>6047</v>
      </c>
      <c r="I47" s="10">
        <f>VLOOKUP(A47,'N21'!A:N,14,0)</f>
        <v>565</v>
      </c>
      <c r="J47" s="9">
        <f>I47-H47</f>
        <v>-5482</v>
      </c>
      <c r="K47" s="75">
        <f>I47/H47-1</f>
        <v>-0.90656523896146846</v>
      </c>
      <c r="L47" s="48">
        <f>H47/$H$7</f>
        <v>3.9823215742781672E-3</v>
      </c>
      <c r="M47" s="48">
        <f>I47/$I$7</f>
        <v>1.063223203482103E-3</v>
      </c>
      <c r="N47" s="53">
        <f>H47/B47</f>
        <v>1.9105845181674566</v>
      </c>
      <c r="O47" s="56">
        <f>I47/C47</f>
        <v>2.0250896057347672</v>
      </c>
      <c r="P47" s="84">
        <f>O47/N47-1</f>
        <v>5.9931966619900523E-2</v>
      </c>
    </row>
    <row r="48" spans="1:21">
      <c r="A48" s="32" t="s">
        <v>47</v>
      </c>
      <c r="B48" s="10">
        <f>VLOOKUP(A48,'T2019'!A:N,14,0)</f>
        <v>527</v>
      </c>
      <c r="C48" s="10">
        <f>VLOOKUP(A48,'T21'!A:N,14,FALSE)</f>
        <v>269</v>
      </c>
      <c r="D48" s="9">
        <f>C48-B48</f>
        <v>-258</v>
      </c>
      <c r="E48" s="75">
        <f>C48/B48-1</f>
        <v>-0.4895635673624289</v>
      </c>
      <c r="F48" s="48">
        <f>B48/$B$7</f>
        <v>7.4455955840695338E-4</v>
      </c>
      <c r="G48" s="48">
        <f>C48/$C$7</f>
        <v>1.1810833476029277E-3</v>
      </c>
      <c r="H48" s="10">
        <f>VLOOKUP(A48,'N2019'!A:N,14,0)</f>
        <v>1153</v>
      </c>
      <c r="I48" s="10">
        <f>VLOOKUP(A48,'N21'!A:N,14,0)</f>
        <v>708</v>
      </c>
      <c r="J48" s="9">
        <f>I48-H48</f>
        <v>-445</v>
      </c>
      <c r="K48" s="75">
        <f>I48/H48-1</f>
        <v>-0.38594969644405897</v>
      </c>
      <c r="L48" s="48">
        <f>H48/$H$7</f>
        <v>7.5932144454154569E-4</v>
      </c>
      <c r="M48" s="48">
        <f>I48/$I$7</f>
        <v>1.3323221735669539E-3</v>
      </c>
      <c r="N48" s="53">
        <f>H48/B48</f>
        <v>2.187855787476281</v>
      </c>
      <c r="O48" s="56">
        <f>I48/C48</f>
        <v>2.6319702602230484</v>
      </c>
      <c r="P48" s="84">
        <f>O48/N48-1</f>
        <v>0.20299074339769851</v>
      </c>
    </row>
    <row r="49" spans="1:21">
      <c r="A49" s="32" t="s">
        <v>48</v>
      </c>
      <c r="B49" s="10">
        <f>VLOOKUP(A49,'T2019'!A:N,14,0)</f>
        <v>8123</v>
      </c>
      <c r="C49" s="10">
        <f>VLOOKUP(A49,'T21'!A:N,14,FALSE)</f>
        <v>268</v>
      </c>
      <c r="D49" s="9">
        <f>C49-B49</f>
        <v>-7855</v>
      </c>
      <c r="E49" s="75">
        <f>C49/B49-1</f>
        <v>-0.96700726332635722</v>
      </c>
      <c r="F49" s="48">
        <f>B49/$B$7</f>
        <v>1.1476389550170175E-2</v>
      </c>
      <c r="G49" s="48">
        <f>C49/$C$7</f>
        <v>1.1766927031880469E-3</v>
      </c>
      <c r="H49" s="10">
        <f>VLOOKUP(A49,'N2019'!A:N,14,0)</f>
        <v>13063</v>
      </c>
      <c r="I49" s="10">
        <f>VLOOKUP(A49,'N21'!A:N,14,0)</f>
        <v>852</v>
      </c>
      <c r="J49" s="9">
        <f>I49-H49</f>
        <v>-12211</v>
      </c>
      <c r="K49" s="75">
        <f>I49/H49-1</f>
        <v>-0.93477761616780219</v>
      </c>
      <c r="L49" s="48">
        <f>H49/$H$7</f>
        <v>8.6027892715058209E-3</v>
      </c>
      <c r="M49" s="48">
        <f>I49/$I$7</f>
        <v>1.6033029546314191E-3</v>
      </c>
      <c r="N49" s="53">
        <f>H49/B49</f>
        <v>1.6081496983872954</v>
      </c>
      <c r="O49" s="56">
        <f>I49/C49</f>
        <v>3.1791044776119404</v>
      </c>
      <c r="P49" s="84">
        <f>O49/N49-1</f>
        <v>0.97687098458560762</v>
      </c>
    </row>
    <row r="50" spans="1:21">
      <c r="A50" s="32" t="s">
        <v>54</v>
      </c>
      <c r="B50" s="10">
        <f>VLOOKUP(A50,'T2019'!A:N,14,0)</f>
        <v>1259</v>
      </c>
      <c r="C50" s="10">
        <f>VLOOKUP(A50,'T21'!A:N,14,FALSE)</f>
        <v>262</v>
      </c>
      <c r="D50" s="9">
        <f>C50-B50</f>
        <v>-997</v>
      </c>
      <c r="E50" s="75">
        <f>C50/B50-1</f>
        <v>-0.79189833200953141</v>
      </c>
      <c r="F50" s="48">
        <f>B50/$B$7</f>
        <v>1.7787485465547519E-3</v>
      </c>
      <c r="G50" s="48">
        <f>C50/$C$7</f>
        <v>1.1503488366987622E-3</v>
      </c>
      <c r="H50" s="10">
        <f>VLOOKUP(A50,'N2019'!A:N,14,0)</f>
        <v>2593</v>
      </c>
      <c r="I50" s="10">
        <f>VLOOKUP(A50,'N21'!A:N,14,0)</f>
        <v>1145</v>
      </c>
      <c r="J50" s="9">
        <f>I50-H50</f>
        <v>-1448</v>
      </c>
      <c r="K50" s="75">
        <f>I50/H50-1</f>
        <v>-0.55842653297338996</v>
      </c>
      <c r="L50" s="48">
        <f>H50/$H$7</f>
        <v>1.7076500483054883E-3</v>
      </c>
      <c r="M50" s="48">
        <f>I50/$I$7</f>
        <v>2.1546735716584213E-3</v>
      </c>
      <c r="N50" s="53">
        <f>H50/B50</f>
        <v>2.0595710881652103</v>
      </c>
      <c r="O50" s="56">
        <f>I50/C50</f>
        <v>4.3702290076335881</v>
      </c>
      <c r="P50" s="84">
        <f>O50/N50-1</f>
        <v>1.1219121946049704</v>
      </c>
    </row>
    <row r="51" spans="1:21">
      <c r="A51" s="32" t="s">
        <v>52</v>
      </c>
      <c r="B51" s="10">
        <f>VLOOKUP(A51,'T2019'!A:N,14,0)</f>
        <v>295</v>
      </c>
      <c r="C51" s="10">
        <f>VLOOKUP(A51,'T21'!A:N,14,FALSE)</f>
        <v>237</v>
      </c>
      <c r="D51" s="9">
        <f>C51-B51</f>
        <v>-58</v>
      </c>
      <c r="E51" s="75">
        <f>C51/B51-1</f>
        <v>-0.19661016949152543</v>
      </c>
      <c r="F51" s="48">
        <f>B51/$B$7</f>
        <v>4.16783813529509E-4</v>
      </c>
      <c r="G51" s="48">
        <f>C51/$C$7</f>
        <v>1.0405827263267431E-3</v>
      </c>
      <c r="H51" s="10">
        <f>VLOOKUP(A51,'N2019'!A:N,14,0)</f>
        <v>909</v>
      </c>
      <c r="I51" s="10">
        <f>VLOOKUP(A51,'N21'!A:N,14,0)</f>
        <v>494</v>
      </c>
      <c r="J51" s="9">
        <f>I51-H51</f>
        <v>-415</v>
      </c>
      <c r="K51" s="75">
        <f>I51/H51-1</f>
        <v>-0.45654565456545659</v>
      </c>
      <c r="L51" s="48">
        <f>H51/$H$7</f>
        <v>5.9863243112598873E-4</v>
      </c>
      <c r="M51" s="48">
        <f>I51/$I$7</f>
        <v>9.2961462392948473E-4</v>
      </c>
      <c r="N51" s="53">
        <f>H51/B51</f>
        <v>3.0813559322033899</v>
      </c>
      <c r="O51" s="56">
        <f>I51/C51</f>
        <v>2.0843881856540083</v>
      </c>
      <c r="P51" s="84">
        <f>O51/N51-1</f>
        <v>-0.32354838859413371</v>
      </c>
    </row>
    <row r="52" spans="1:21">
      <c r="A52" s="32" t="s">
        <v>56</v>
      </c>
      <c r="B52" s="10">
        <f>VLOOKUP(A52,'T2019'!A:N,14,0)</f>
        <v>5854</v>
      </c>
      <c r="C52" s="10">
        <f>VLOOKUP(A52,'T21'!A:N,14,FALSE)</f>
        <v>61</v>
      </c>
      <c r="D52" s="9">
        <f>C52-B52</f>
        <v>-5793</v>
      </c>
      <c r="E52" s="75">
        <f>C52/B52-1</f>
        <v>-0.98957977451315338</v>
      </c>
      <c r="F52" s="48">
        <f>B52/$B$7</f>
        <v>8.2706862522093066E-3</v>
      </c>
      <c r="G52" s="48">
        <f>C52/$C$7</f>
        <v>2.6782930930772708E-4</v>
      </c>
      <c r="H52" s="10">
        <f>VLOOKUP(A52,'N2019'!A:N,14,0)</f>
        <v>7035</v>
      </c>
      <c r="I52" s="10">
        <f>VLOOKUP(A52,'N21'!A:N,14,0)</f>
        <v>123</v>
      </c>
      <c r="J52" s="9">
        <f>I52-H52</f>
        <v>-6912</v>
      </c>
      <c r="K52" s="75">
        <f>I52/H52-1</f>
        <v>-0.98251599147121538</v>
      </c>
      <c r="L52" s="48">
        <f>H52/$H$7</f>
        <v>4.6329803663050948E-3</v>
      </c>
      <c r="M52" s="48">
        <f>I52/$I$7</f>
        <v>2.3146275049256402E-4</v>
      </c>
      <c r="N52" s="53">
        <f>H52/B52</f>
        <v>1.2017423983600957</v>
      </c>
      <c r="O52" s="56">
        <f>I52/C52</f>
        <v>2.0163934426229506</v>
      </c>
      <c r="P52" s="84">
        <f>O52/N52-1</f>
        <v>0.67789157258205446</v>
      </c>
    </row>
    <row r="53" spans="1:21" ht="15" thickBot="1">
      <c r="A53" s="33" t="s">
        <v>55</v>
      </c>
      <c r="B53" s="10">
        <f>VLOOKUP(A53,'T2019'!A:N,14,0)</f>
        <v>110</v>
      </c>
      <c r="C53" s="13">
        <f>VLOOKUP(A53,'T21'!A:N,14,FALSE)</f>
        <v>53</v>
      </c>
      <c r="D53" s="14">
        <f>C53-B53</f>
        <v>-57</v>
      </c>
      <c r="E53" s="81">
        <f>C53/B53-1</f>
        <v>-0.51818181818181819</v>
      </c>
      <c r="F53" s="51">
        <f>B53/$B$7</f>
        <v>1.5541091351947792E-4</v>
      </c>
      <c r="G53" s="51">
        <f>C53/$C$7</f>
        <v>2.3270415398868091E-4</v>
      </c>
      <c r="H53" s="13">
        <f>VLOOKUP(A53,'N2019'!A:N,14,0)</f>
        <v>325</v>
      </c>
      <c r="I53" s="13">
        <f>VLOOKUP(A53,'N21'!A:N,14,0)</f>
        <v>129</v>
      </c>
      <c r="J53" s="14">
        <f>I53-H53</f>
        <v>-196</v>
      </c>
      <c r="K53" s="81">
        <f>I53/H53-1</f>
        <v>-0.60307692307692307</v>
      </c>
      <c r="L53" s="51">
        <f>H53/$H$7</f>
        <v>2.140324973772787E-4</v>
      </c>
      <c r="M53" s="51">
        <f>I53/$I$7</f>
        <v>2.4275361637025007E-4</v>
      </c>
      <c r="N53" s="60">
        <f>H53/B53</f>
        <v>2.9545454545454546</v>
      </c>
      <c r="O53" s="61">
        <f>I53/C53</f>
        <v>2.4339622641509435</v>
      </c>
      <c r="P53" s="85">
        <f>O53/N53-1</f>
        <v>-0.17619738751814218</v>
      </c>
    </row>
    <row r="54" spans="1:21" ht="15" thickBot="1">
      <c r="E54" s="4"/>
      <c r="F54" s="3"/>
      <c r="G54" s="3"/>
      <c r="H54" s="5"/>
      <c r="I54" s="5"/>
      <c r="J54" s="15"/>
      <c r="K54" s="2"/>
      <c r="L54" s="6"/>
      <c r="M54" s="6"/>
      <c r="N54" s="62"/>
      <c r="O54" s="63"/>
      <c r="P54" s="2"/>
      <c r="U54" s="5"/>
    </row>
    <row r="55" spans="1:21" ht="15">
      <c r="A55" s="21" t="s">
        <v>57</v>
      </c>
      <c r="B55" s="11">
        <f>'T2019'!N9</f>
        <v>605911</v>
      </c>
      <c r="C55" s="11">
        <f>'T21'!N9</f>
        <v>201515</v>
      </c>
      <c r="D55" s="12">
        <f t="shared" ref="D55:D61" si="6">C55-B55</f>
        <v>-404396</v>
      </c>
      <c r="E55" s="80">
        <f t="shared" ref="E55:E61" si="7">C55/B55-1</f>
        <v>-0.66741815217086331</v>
      </c>
      <c r="F55" s="50">
        <f>B55/$B$7</f>
        <v>0.85604710928636718</v>
      </c>
      <c r="G55" s="50">
        <f>C55/$C$7</f>
        <v>0.88478070926469876</v>
      </c>
      <c r="H55" s="11">
        <f>'N2019'!N9</f>
        <v>1244568</v>
      </c>
      <c r="I55" s="11">
        <f>'N21'!N9</f>
        <v>446614</v>
      </c>
      <c r="J55" s="12">
        <f t="shared" ref="J55:J61" si="8">I55-H55</f>
        <v>-797954</v>
      </c>
      <c r="K55" s="80">
        <f t="shared" ref="K55:K61" si="9">I55/H55-1</f>
        <v>-0.64114937874025357</v>
      </c>
      <c r="L55" s="50">
        <f>H55/$H$7</f>
        <v>0.81962460675644622</v>
      </c>
      <c r="M55" s="50">
        <f>I55/$I$7</f>
        <v>0.84044312884947958</v>
      </c>
      <c r="N55" s="58">
        <f>H55/B55</f>
        <v>2.0540442408208466</v>
      </c>
      <c r="O55" s="59">
        <f t="shared" ref="O55:O61" si="10">I55/C55</f>
        <v>2.2162816663771929</v>
      </c>
      <c r="P55" s="83">
        <f t="shared" si="4"/>
        <v>7.8984387157850167E-2</v>
      </c>
      <c r="U55" s="5"/>
    </row>
    <row r="56" spans="1:21" ht="15">
      <c r="A56" s="18" t="s">
        <v>58</v>
      </c>
      <c r="B56" s="10">
        <f>'T2019'!N58</f>
        <v>51770</v>
      </c>
      <c r="C56" s="10">
        <f>'T21'!N58</f>
        <v>7839</v>
      </c>
      <c r="D56" s="9">
        <f t="shared" si="6"/>
        <v>-43931</v>
      </c>
      <c r="E56" s="75">
        <f t="shared" si="7"/>
        <v>-0.84858025883716437</v>
      </c>
      <c r="F56" s="48">
        <f t="shared" ref="F56:F61" si="11">B56/$B$7</f>
        <v>7.3142027208212473E-2</v>
      </c>
      <c r="G56" s="48">
        <f t="shared" ref="G56:G61" si="12">C56/$C$7</f>
        <v>3.4418261568250369E-2</v>
      </c>
      <c r="H56" s="10">
        <f>'N2019'!N58</f>
        <v>159567</v>
      </c>
      <c r="I56" s="10">
        <f>'N21'!N58</f>
        <v>30305</v>
      </c>
      <c r="J56" s="9">
        <f t="shared" si="8"/>
        <v>-129262</v>
      </c>
      <c r="K56" s="75">
        <f t="shared" si="9"/>
        <v>-0.81007977840029577</v>
      </c>
      <c r="L56" s="48">
        <f t="shared" ref="L56:L61" si="13">H56/$H$7</f>
        <v>0.10508468772000071</v>
      </c>
      <c r="M56" s="48">
        <f t="shared" ref="M56:M61" si="14">I56/$I$7</f>
        <v>5.7028281737212624E-2</v>
      </c>
      <c r="N56" s="53">
        <f t="shared" ref="N56:N61" si="15">H56/B56</f>
        <v>3.0822290902066833</v>
      </c>
      <c r="O56" s="56">
        <f t="shared" si="10"/>
        <v>3.8659267763745375</v>
      </c>
      <c r="P56" s="84">
        <f t="shared" si="4"/>
        <v>0.25426328258919328</v>
      </c>
      <c r="U56" s="5"/>
    </row>
    <row r="57" spans="1:21" ht="15">
      <c r="A57" s="18" t="s">
        <v>59</v>
      </c>
      <c r="B57" s="10">
        <f>'T2019'!N50</f>
        <v>28440</v>
      </c>
      <c r="C57" s="10">
        <f>'T21'!N50</f>
        <v>11225</v>
      </c>
      <c r="D57" s="9">
        <f t="shared" si="6"/>
        <v>-17215</v>
      </c>
      <c r="E57" s="75">
        <f t="shared" si="7"/>
        <v>-0.60530942334739801</v>
      </c>
      <c r="F57" s="48">
        <f t="shared" si="11"/>
        <v>4.0180785277217752E-2</v>
      </c>
      <c r="G57" s="48">
        <f t="shared" si="12"/>
        <v>4.9284983557036664E-2</v>
      </c>
      <c r="H57" s="10">
        <f>'N2019'!N50</f>
        <v>60115</v>
      </c>
      <c r="I57" s="10">
        <f>'N21'!N50</f>
        <v>26474</v>
      </c>
      <c r="J57" s="9">
        <f t="shared" si="8"/>
        <v>-33641</v>
      </c>
      <c r="K57" s="75">
        <f t="shared" si="9"/>
        <v>-0.55961074607003236</v>
      </c>
      <c r="L57" s="48">
        <f t="shared" si="13"/>
        <v>3.9589426399492644E-2</v>
      </c>
      <c r="M57" s="48">
        <f t="shared" si="14"/>
        <v>4.9819063874310079E-2</v>
      </c>
      <c r="N57" s="53">
        <f t="shared" si="15"/>
        <v>2.1137482419127989</v>
      </c>
      <c r="O57" s="56">
        <f t="shared" si="10"/>
        <v>2.3584855233853008</v>
      </c>
      <c r="P57" s="84">
        <f t="shared" si="4"/>
        <v>0.11578355294149478</v>
      </c>
      <c r="U57" s="5"/>
    </row>
    <row r="58" spans="1:21">
      <c r="A58" s="22" t="s">
        <v>60</v>
      </c>
      <c r="B58" s="10">
        <f>'T2019'!N51</f>
        <v>23747</v>
      </c>
      <c r="C58" s="10">
        <f>'T21'!N51</f>
        <v>9155</v>
      </c>
      <c r="D58" s="9">
        <f t="shared" si="6"/>
        <v>-14592</v>
      </c>
      <c r="E58" s="75">
        <f t="shared" si="7"/>
        <v>-0.6144776182254601</v>
      </c>
      <c r="F58" s="48">
        <f t="shared" si="11"/>
        <v>3.3550390575882202E-2</v>
      </c>
      <c r="G58" s="48">
        <f t="shared" si="12"/>
        <v>4.0196349618233471E-2</v>
      </c>
      <c r="H58" s="10">
        <f>'N2019'!N51</f>
        <v>50824</v>
      </c>
      <c r="I58" s="10">
        <f>'N21'!N51</f>
        <v>19878</v>
      </c>
      <c r="J58" s="9">
        <f t="shared" si="8"/>
        <v>-30946</v>
      </c>
      <c r="K58" s="75">
        <f t="shared" si="9"/>
        <v>-0.60888556587439013</v>
      </c>
      <c r="L58" s="48">
        <f t="shared" si="13"/>
        <v>3.3470731220624036E-2</v>
      </c>
      <c r="M58" s="48">
        <f t="shared" si="14"/>
        <v>3.7406638652773883E-2</v>
      </c>
      <c r="N58" s="53">
        <f t="shared" si="15"/>
        <v>2.1402282393565502</v>
      </c>
      <c r="O58" s="56">
        <f t="shared" si="10"/>
        <v>2.1712725286728563</v>
      </c>
      <c r="P58" s="84">
        <f t="shared" si="4"/>
        <v>1.4505130221830642E-2</v>
      </c>
      <c r="U58" s="5"/>
    </row>
    <row r="59" spans="1:21">
      <c r="A59" s="22" t="s">
        <v>61</v>
      </c>
      <c r="B59" s="10">
        <f>'T2019'!N55</f>
        <v>4693</v>
      </c>
      <c r="C59" s="10">
        <f>'T21'!N55</f>
        <v>2070</v>
      </c>
      <c r="D59" s="9">
        <f t="shared" si="6"/>
        <v>-2623</v>
      </c>
      <c r="E59" s="75">
        <f t="shared" si="7"/>
        <v>-0.55891753675687195</v>
      </c>
      <c r="F59" s="48">
        <f t="shared" si="11"/>
        <v>6.6303947013355447E-3</v>
      </c>
      <c r="G59" s="48">
        <f t="shared" si="12"/>
        <v>9.0886339388031989E-3</v>
      </c>
      <c r="H59" s="10">
        <f>'N2019'!N55</f>
        <v>9291</v>
      </c>
      <c r="I59" s="10">
        <f>'N21'!N55</f>
        <v>6596</v>
      </c>
      <c r="J59" s="9">
        <f t="shared" si="8"/>
        <v>-2695</v>
      </c>
      <c r="K59" s="75">
        <f t="shared" si="9"/>
        <v>-0.29006565493488323</v>
      </c>
      <c r="L59" s="48">
        <f t="shared" si="13"/>
        <v>6.1186951788686043E-3</v>
      </c>
      <c r="M59" s="48">
        <f t="shared" si="14"/>
        <v>1.2412425221536197E-2</v>
      </c>
      <c r="N59" s="53">
        <f t="shared" si="15"/>
        <v>1.9797570850202428</v>
      </c>
      <c r="O59" s="56">
        <f t="shared" si="10"/>
        <v>3.186473429951691</v>
      </c>
      <c r="P59" s="84">
        <f t="shared" si="4"/>
        <v>0.60952747893265391</v>
      </c>
      <c r="U59" s="5"/>
    </row>
    <row r="60" spans="1:21" ht="15">
      <c r="A60" s="18" t="s">
        <v>62</v>
      </c>
      <c r="B60" s="10">
        <f>'T2019'!N64</f>
        <v>4317</v>
      </c>
      <c r="C60" s="10">
        <f>'T21'!N64</f>
        <v>538</v>
      </c>
      <c r="D60" s="9">
        <f t="shared" si="6"/>
        <v>-3779</v>
      </c>
      <c r="E60" s="75">
        <f t="shared" si="7"/>
        <v>-0.87537641880935835</v>
      </c>
      <c r="F60" s="48">
        <f t="shared" si="11"/>
        <v>6.0991719423962388E-3</v>
      </c>
      <c r="G60" s="48">
        <f t="shared" si="12"/>
        <v>2.3621666952058553E-3</v>
      </c>
      <c r="H60" s="10">
        <f>'N2019'!N64</f>
        <v>8816</v>
      </c>
      <c r="I60" s="10">
        <f>'N21'!N64</f>
        <v>1333</v>
      </c>
      <c r="J60" s="9">
        <f t="shared" si="8"/>
        <v>-7483</v>
      </c>
      <c r="K60" s="75">
        <f t="shared" si="9"/>
        <v>-0.8487976406533575</v>
      </c>
      <c r="L60" s="48">
        <f t="shared" si="13"/>
        <v>5.8058784519325821E-3</v>
      </c>
      <c r="M60" s="48">
        <f t="shared" si="14"/>
        <v>2.5084540358259176E-3</v>
      </c>
      <c r="N60" s="53">
        <f t="shared" si="15"/>
        <v>2.0421589066481354</v>
      </c>
      <c r="O60" s="56">
        <f t="shared" si="10"/>
        <v>2.4776951672862455</v>
      </c>
      <c r="P60" s="84">
        <f t="shared" si="4"/>
        <v>0.21327246338188766</v>
      </c>
      <c r="U60" s="5"/>
    </row>
    <row r="61" spans="1:21" ht="15.75" thickBot="1">
      <c r="A61" s="23" t="s">
        <v>63</v>
      </c>
      <c r="B61" s="13">
        <f>'T2019'!N47</f>
        <v>2681</v>
      </c>
      <c r="C61" s="13">
        <f>'T21'!N47</f>
        <v>1134</v>
      </c>
      <c r="D61" s="14">
        <f t="shared" si="6"/>
        <v>-1547</v>
      </c>
      <c r="E61" s="81">
        <f t="shared" si="7"/>
        <v>-0.57702349869451697</v>
      </c>
      <c r="F61" s="51">
        <f t="shared" si="11"/>
        <v>3.7877878104156395E-3</v>
      </c>
      <c r="G61" s="51">
        <f t="shared" si="12"/>
        <v>4.9789907664747959E-3</v>
      </c>
      <c r="H61" s="13">
        <f>'N2019'!N47</f>
        <v>4947</v>
      </c>
      <c r="I61" s="13">
        <f>'N21'!N47</f>
        <v>4157</v>
      </c>
      <c r="J61" s="14">
        <f t="shared" si="8"/>
        <v>-790</v>
      </c>
      <c r="K61" s="81">
        <f t="shared" si="9"/>
        <v>-0.15969274307661208</v>
      </c>
      <c r="L61" s="51">
        <f t="shared" si="13"/>
        <v>3.2579038908473776E-3</v>
      </c>
      <c r="M61" s="51">
        <f t="shared" si="14"/>
        <v>7.8226882422568183E-3</v>
      </c>
      <c r="N61" s="60">
        <f t="shared" si="15"/>
        <v>1.84520701230884</v>
      </c>
      <c r="O61" s="61">
        <f t="shared" si="10"/>
        <v>3.6657848324514992</v>
      </c>
      <c r="P61" s="85">
        <f t="shared" si="4"/>
        <v>0.98665234198554064</v>
      </c>
      <c r="U61" s="5"/>
    </row>
    <row r="62" spans="1:21">
      <c r="F62" s="6"/>
    </row>
    <row r="63" spans="1:21" ht="15" thickBot="1">
      <c r="A63" s="1"/>
    </row>
    <row r="64" spans="1:21" ht="15" thickBot="1">
      <c r="A64" s="97" t="s">
        <v>64</v>
      </c>
    </row>
    <row r="65" spans="1:3" ht="28.5">
      <c r="A65" s="100" t="s">
        <v>65</v>
      </c>
    </row>
    <row r="66" spans="1:3">
      <c r="A66" s="98" t="s">
        <v>66</v>
      </c>
    </row>
    <row r="67" spans="1:3" ht="15" thickBot="1">
      <c r="A67" s="99" t="s">
        <v>67</v>
      </c>
    </row>
    <row r="70" spans="1:3">
      <c r="A70" s="24"/>
      <c r="B70" s="25"/>
      <c r="C70" s="25"/>
    </row>
  </sheetData>
  <autoFilter ref="A10:P10" xr:uid="{9DC5218E-8998-49A4-B1DD-9C394F3712B4}">
    <sortState xmlns:xlrd2="http://schemas.microsoft.com/office/spreadsheetml/2017/richdata2" ref="A11:P53">
      <sortCondition descending="1" ref="C10"/>
    </sortState>
  </autoFilter>
  <mergeCells count="3">
    <mergeCell ref="B3:G3"/>
    <mergeCell ref="H3:M3"/>
    <mergeCell ref="N3:P3"/>
  </mergeCells>
  <conditionalFormatting sqref="D5:D61 J5:J61">
    <cfRule type="cellIs" dxfId="2" priority="3" operator="lessThan">
      <formula>0</formula>
    </cfRule>
  </conditionalFormatting>
  <conditionalFormatting sqref="E1:E3 K1:K3 P1:P3 E5:E1048576 K5:K1048576 P5:P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8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9055-B09F-4705-ADA4-9AFAB4FD5A46}">
  <sheetPr>
    <tabColor theme="4"/>
    <outlinePr summaryBelow="0"/>
  </sheetPr>
  <dimension ref="A1:N66"/>
  <sheetViews>
    <sheetView workbookViewId="0">
      <selection activeCell="R13" sqref="R13"/>
    </sheetView>
  </sheetViews>
  <sheetFormatPr defaultColWidth="8.625" defaultRowHeight="14.25"/>
  <cols>
    <col min="1" max="1" width="18.25" style="191" customWidth="1"/>
    <col min="2" max="13" width="7.625" style="192" customWidth="1"/>
    <col min="14" max="14" width="11" style="188" bestFit="1" customWidth="1"/>
    <col min="15" max="16384" width="8.625" style="28"/>
  </cols>
  <sheetData>
    <row r="1" spans="1:14" ht="23.1" customHeight="1">
      <c r="A1" s="187" t="s">
        <v>70</v>
      </c>
      <c r="B1" s="172"/>
      <c r="C1" s="172"/>
      <c r="D1" s="172"/>
      <c r="E1" s="173"/>
      <c r="F1" s="173"/>
      <c r="G1" s="173"/>
      <c r="H1" s="173"/>
      <c r="I1" s="173"/>
      <c r="J1" s="173"/>
      <c r="K1" s="173"/>
      <c r="L1" s="173"/>
      <c r="M1" s="173"/>
      <c r="N1" s="174"/>
    </row>
    <row r="2" spans="1:14" ht="9.9499999999999993" customHeight="1">
      <c r="A2" s="171" t="s">
        <v>71</v>
      </c>
      <c r="B2" s="172"/>
      <c r="C2" s="172"/>
      <c r="D2" s="172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ht="18" customHeight="1">
      <c r="A3" s="175" t="s">
        <v>71</v>
      </c>
      <c r="B3" s="176"/>
      <c r="C3" s="176"/>
      <c r="D3" s="176"/>
      <c r="E3" s="177" t="s">
        <v>72</v>
      </c>
      <c r="F3" s="178"/>
      <c r="G3" s="178"/>
      <c r="H3" s="179"/>
      <c r="I3" s="179"/>
      <c r="J3" s="179"/>
      <c r="K3" s="179"/>
      <c r="L3" s="179"/>
      <c r="M3" s="179"/>
    </row>
    <row r="4" spans="1:14" ht="42.95" customHeight="1">
      <c r="A4" s="180"/>
      <c r="B4" s="181"/>
      <c r="C4" s="181"/>
      <c r="D4" s="181"/>
      <c r="E4" s="177" t="s">
        <v>74</v>
      </c>
      <c r="F4" s="178"/>
      <c r="G4" s="178"/>
      <c r="H4" s="179"/>
      <c r="I4" s="179"/>
      <c r="J4" s="179"/>
      <c r="K4" s="179"/>
      <c r="L4" s="179"/>
      <c r="M4" s="179"/>
      <c r="N4" s="182" t="s">
        <v>71</v>
      </c>
    </row>
    <row r="5" spans="1:14" s="198" customFormat="1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215988</v>
      </c>
      <c r="C6" s="183">
        <v>206950</v>
      </c>
      <c r="D6" s="183">
        <v>245011</v>
      </c>
      <c r="E6" s="183">
        <v>279283</v>
      </c>
      <c r="F6" s="183">
        <v>376926</v>
      </c>
      <c r="G6" s="183">
        <v>441083</v>
      </c>
      <c r="H6" s="183">
        <v>521698</v>
      </c>
      <c r="I6" s="183">
        <v>547086</v>
      </c>
      <c r="J6" s="183">
        <v>369317</v>
      </c>
      <c r="K6" s="183">
        <v>295080</v>
      </c>
      <c r="L6" s="183">
        <v>263791</v>
      </c>
      <c r="M6" s="183">
        <v>275536</v>
      </c>
      <c r="N6" s="189">
        <f>SUM(H6:J6)</f>
        <v>1438101</v>
      </c>
    </row>
    <row r="7" spans="1:14" ht="18" customHeight="1">
      <c r="A7" s="184" t="s">
        <v>76</v>
      </c>
      <c r="B7" s="184">
        <v>116404</v>
      </c>
      <c r="C7" s="184">
        <v>125184</v>
      </c>
      <c r="D7" s="184">
        <v>138229</v>
      </c>
      <c r="E7" s="184">
        <v>147049</v>
      </c>
      <c r="F7" s="184">
        <v>177349</v>
      </c>
      <c r="G7" s="184">
        <v>228758</v>
      </c>
      <c r="H7" s="184">
        <v>266668</v>
      </c>
      <c r="I7" s="184">
        <v>282670</v>
      </c>
      <c r="J7" s="184">
        <v>180962</v>
      </c>
      <c r="K7" s="184">
        <v>148547</v>
      </c>
      <c r="L7" s="184">
        <v>136381</v>
      </c>
      <c r="M7" s="184">
        <v>151576</v>
      </c>
      <c r="N7" s="189">
        <f>SUM(H7:J7)</f>
        <v>730300</v>
      </c>
    </row>
    <row r="8" spans="1:14" ht="18" customHeight="1">
      <c r="A8" s="190" t="s">
        <v>77</v>
      </c>
      <c r="B8" s="190">
        <v>99584</v>
      </c>
      <c r="C8" s="190">
        <v>81766</v>
      </c>
      <c r="D8" s="190">
        <v>106782</v>
      </c>
      <c r="E8" s="190">
        <v>132234</v>
      </c>
      <c r="F8" s="190">
        <v>199577</v>
      </c>
      <c r="G8" s="190">
        <v>212325</v>
      </c>
      <c r="H8" s="190">
        <v>255030</v>
      </c>
      <c r="I8" s="190">
        <v>264416</v>
      </c>
      <c r="J8" s="190">
        <v>188355</v>
      </c>
      <c r="K8" s="190">
        <v>146533</v>
      </c>
      <c r="L8" s="190">
        <v>127410</v>
      </c>
      <c r="M8" s="190">
        <v>123960</v>
      </c>
      <c r="N8" s="189">
        <f t="shared" ref="N7:N66" si="0">SUM(H8:J8)</f>
        <v>707801</v>
      </c>
    </row>
    <row r="9" spans="1:14" ht="18" customHeight="1">
      <c r="A9" s="185" t="s">
        <v>78</v>
      </c>
      <c r="B9" s="186">
        <v>89789</v>
      </c>
      <c r="C9" s="186">
        <v>72898</v>
      </c>
      <c r="D9" s="186">
        <v>95793</v>
      </c>
      <c r="E9" s="186">
        <v>116887</v>
      </c>
      <c r="F9" s="186">
        <v>172166</v>
      </c>
      <c r="G9" s="186">
        <v>181331</v>
      </c>
      <c r="H9" s="186">
        <v>218894</v>
      </c>
      <c r="I9" s="186">
        <v>227807</v>
      </c>
      <c r="J9" s="186">
        <v>159210</v>
      </c>
      <c r="K9" s="186">
        <v>125528</v>
      </c>
      <c r="L9" s="186">
        <v>113893</v>
      </c>
      <c r="M9" s="186">
        <v>110481</v>
      </c>
      <c r="N9" s="189">
        <f t="shared" si="0"/>
        <v>605911</v>
      </c>
    </row>
    <row r="10" spans="1:14" ht="18" customHeight="1">
      <c r="A10" s="185" t="s">
        <v>79</v>
      </c>
      <c r="B10" s="186">
        <v>45791</v>
      </c>
      <c r="C10" s="186">
        <v>44198</v>
      </c>
      <c r="D10" s="186">
        <v>58636</v>
      </c>
      <c r="E10" s="186">
        <v>78629</v>
      </c>
      <c r="F10" s="186">
        <v>119508</v>
      </c>
      <c r="G10" s="186">
        <v>137030</v>
      </c>
      <c r="H10" s="186">
        <v>158981</v>
      </c>
      <c r="I10" s="186">
        <v>163071</v>
      </c>
      <c r="J10" s="186">
        <v>111555</v>
      </c>
      <c r="K10" s="186">
        <v>77995</v>
      </c>
      <c r="L10" s="186">
        <v>63116</v>
      </c>
      <c r="M10" s="186">
        <v>57924</v>
      </c>
      <c r="N10" s="189">
        <f t="shared" si="0"/>
        <v>433607</v>
      </c>
    </row>
    <row r="11" spans="1:14" ht="18" customHeight="1">
      <c r="A11" s="185" t="s">
        <v>32</v>
      </c>
      <c r="B11" s="186">
        <v>881</v>
      </c>
      <c r="C11" s="186">
        <v>779</v>
      </c>
      <c r="D11" s="186">
        <v>1081</v>
      </c>
      <c r="E11" s="186">
        <v>1154</v>
      </c>
      <c r="F11" s="186">
        <v>1511</v>
      </c>
      <c r="G11" s="186">
        <v>1599</v>
      </c>
      <c r="H11" s="186">
        <v>1915</v>
      </c>
      <c r="I11" s="186">
        <v>2059</v>
      </c>
      <c r="J11" s="186">
        <v>1501</v>
      </c>
      <c r="K11" s="186">
        <v>1493</v>
      </c>
      <c r="L11" s="186">
        <v>1030</v>
      </c>
      <c r="M11" s="186">
        <v>883</v>
      </c>
      <c r="N11" s="189">
        <f t="shared" si="0"/>
        <v>5475</v>
      </c>
    </row>
    <row r="12" spans="1:14" ht="18" customHeight="1">
      <c r="A12" s="185" t="s">
        <v>40</v>
      </c>
      <c r="B12" s="186">
        <v>299</v>
      </c>
      <c r="C12" s="186">
        <v>301</v>
      </c>
      <c r="D12" s="186">
        <v>491</v>
      </c>
      <c r="E12" s="186">
        <v>449</v>
      </c>
      <c r="F12" s="186">
        <v>532</v>
      </c>
      <c r="G12" s="186">
        <v>532</v>
      </c>
      <c r="H12" s="186">
        <v>585</v>
      </c>
      <c r="I12" s="186">
        <v>615</v>
      </c>
      <c r="J12" s="186">
        <v>492</v>
      </c>
      <c r="K12" s="186">
        <v>485</v>
      </c>
      <c r="L12" s="186">
        <v>357</v>
      </c>
      <c r="M12" s="186">
        <v>254</v>
      </c>
      <c r="N12" s="189">
        <f t="shared" si="0"/>
        <v>1692</v>
      </c>
    </row>
    <row r="13" spans="1:14" ht="18" customHeight="1">
      <c r="A13" s="185" t="s">
        <v>36</v>
      </c>
      <c r="B13" s="186">
        <v>422</v>
      </c>
      <c r="C13" s="186">
        <v>399</v>
      </c>
      <c r="D13" s="186">
        <v>553</v>
      </c>
      <c r="E13" s="186">
        <v>762</v>
      </c>
      <c r="F13" s="186">
        <v>1119</v>
      </c>
      <c r="G13" s="186">
        <v>1435</v>
      </c>
      <c r="H13" s="186">
        <v>2491</v>
      </c>
      <c r="I13" s="186">
        <v>2492</v>
      </c>
      <c r="J13" s="186">
        <v>1309</v>
      </c>
      <c r="K13" s="186">
        <v>565</v>
      </c>
      <c r="L13" s="186">
        <v>563</v>
      </c>
      <c r="M13" s="186">
        <v>357</v>
      </c>
      <c r="N13" s="189">
        <f t="shared" si="0"/>
        <v>6292</v>
      </c>
    </row>
    <row r="14" spans="1:14" ht="18" customHeight="1">
      <c r="A14" s="185" t="s">
        <v>27</v>
      </c>
      <c r="B14" s="186">
        <v>2009</v>
      </c>
      <c r="C14" s="186">
        <v>1851</v>
      </c>
      <c r="D14" s="186">
        <v>2330</v>
      </c>
      <c r="E14" s="186">
        <v>2320</v>
      </c>
      <c r="F14" s="186">
        <v>3071</v>
      </c>
      <c r="G14" s="186">
        <v>2639</v>
      </c>
      <c r="H14" s="186">
        <v>2563</v>
      </c>
      <c r="I14" s="186">
        <v>2460</v>
      </c>
      <c r="J14" s="186">
        <v>2788</v>
      </c>
      <c r="K14" s="186">
        <v>2505</v>
      </c>
      <c r="L14" s="186">
        <v>2205</v>
      </c>
      <c r="M14" s="186">
        <v>1823</v>
      </c>
      <c r="N14" s="189">
        <f t="shared" si="0"/>
        <v>7811</v>
      </c>
    </row>
    <row r="15" spans="1:14" ht="18" customHeight="1">
      <c r="A15" s="185" t="s">
        <v>15</v>
      </c>
      <c r="B15" s="186">
        <v>4765</v>
      </c>
      <c r="C15" s="186">
        <v>4913</v>
      </c>
      <c r="D15" s="186">
        <v>8123</v>
      </c>
      <c r="E15" s="186">
        <v>13274</v>
      </c>
      <c r="F15" s="186">
        <v>25997</v>
      </c>
      <c r="G15" s="186">
        <v>36488</v>
      </c>
      <c r="H15" s="186">
        <v>40995</v>
      </c>
      <c r="I15" s="186">
        <v>38878</v>
      </c>
      <c r="J15" s="186">
        <v>26324</v>
      </c>
      <c r="K15" s="186">
        <v>14333</v>
      </c>
      <c r="L15" s="186">
        <v>7426</v>
      </c>
      <c r="M15" s="186">
        <v>6174</v>
      </c>
      <c r="N15" s="189">
        <f t="shared" si="0"/>
        <v>106197</v>
      </c>
    </row>
    <row r="16" spans="1:14" ht="18" customHeight="1">
      <c r="A16" s="185" t="s">
        <v>20</v>
      </c>
      <c r="B16" s="186">
        <v>3333</v>
      </c>
      <c r="C16" s="186">
        <v>2678</v>
      </c>
      <c r="D16" s="186">
        <v>3947</v>
      </c>
      <c r="E16" s="186">
        <v>4738</v>
      </c>
      <c r="F16" s="186">
        <v>6076</v>
      </c>
      <c r="G16" s="186">
        <v>7024</v>
      </c>
      <c r="H16" s="186">
        <v>11619</v>
      </c>
      <c r="I16" s="186">
        <v>9612</v>
      </c>
      <c r="J16" s="186">
        <v>4423</v>
      </c>
      <c r="K16" s="186">
        <v>4950</v>
      </c>
      <c r="L16" s="186">
        <v>4439</v>
      </c>
      <c r="M16" s="186">
        <v>3862</v>
      </c>
      <c r="N16" s="189">
        <f t="shared" si="0"/>
        <v>25654</v>
      </c>
    </row>
    <row r="17" spans="1:14" ht="18" customHeight="1">
      <c r="A17" s="185" t="s">
        <v>31</v>
      </c>
      <c r="B17" s="186">
        <v>722</v>
      </c>
      <c r="C17" s="186">
        <v>882</v>
      </c>
      <c r="D17" s="186">
        <v>911</v>
      </c>
      <c r="E17" s="186">
        <v>798</v>
      </c>
      <c r="F17" s="186">
        <v>1059</v>
      </c>
      <c r="G17" s="186">
        <v>991</v>
      </c>
      <c r="H17" s="186">
        <v>1210</v>
      </c>
      <c r="I17" s="186">
        <v>1291</v>
      </c>
      <c r="J17" s="186">
        <v>1478</v>
      </c>
      <c r="K17" s="186">
        <v>1267</v>
      </c>
      <c r="L17" s="186">
        <v>942</v>
      </c>
      <c r="M17" s="186">
        <v>1048</v>
      </c>
      <c r="N17" s="189">
        <f t="shared" si="0"/>
        <v>3979</v>
      </c>
    </row>
    <row r="18" spans="1:14" ht="18" customHeight="1">
      <c r="A18" s="185" t="s">
        <v>37</v>
      </c>
      <c r="B18" s="186">
        <v>392</v>
      </c>
      <c r="C18" s="186">
        <v>164</v>
      </c>
      <c r="D18" s="186">
        <v>251</v>
      </c>
      <c r="E18" s="186">
        <v>662</v>
      </c>
      <c r="F18" s="186">
        <v>538</v>
      </c>
      <c r="G18" s="186">
        <v>744</v>
      </c>
      <c r="H18" s="186">
        <v>735</v>
      </c>
      <c r="I18" s="186">
        <v>1449</v>
      </c>
      <c r="J18" s="186">
        <v>578</v>
      </c>
      <c r="K18" s="186">
        <v>424</v>
      </c>
      <c r="L18" s="186">
        <v>370</v>
      </c>
      <c r="M18" s="186">
        <v>233</v>
      </c>
      <c r="N18" s="189">
        <f t="shared" si="0"/>
        <v>2762</v>
      </c>
    </row>
    <row r="19" spans="1:14" ht="18" customHeight="1">
      <c r="A19" s="185" t="s">
        <v>25</v>
      </c>
      <c r="B19" s="186">
        <v>995</v>
      </c>
      <c r="C19" s="186">
        <v>1027</v>
      </c>
      <c r="D19" s="186">
        <v>1344</v>
      </c>
      <c r="E19" s="186">
        <v>2364</v>
      </c>
      <c r="F19" s="186">
        <v>3533</v>
      </c>
      <c r="G19" s="186">
        <v>5783</v>
      </c>
      <c r="H19" s="186">
        <v>6904</v>
      </c>
      <c r="I19" s="186">
        <v>9502</v>
      </c>
      <c r="J19" s="186">
        <v>5358</v>
      </c>
      <c r="K19" s="186">
        <v>2673</v>
      </c>
      <c r="L19" s="186">
        <v>1523</v>
      </c>
      <c r="M19" s="186">
        <v>1187</v>
      </c>
      <c r="N19" s="189">
        <f t="shared" si="0"/>
        <v>21764</v>
      </c>
    </row>
    <row r="20" spans="1:14" ht="18" customHeight="1">
      <c r="A20" s="185" t="s">
        <v>22</v>
      </c>
      <c r="B20" s="186">
        <v>1628</v>
      </c>
      <c r="C20" s="186">
        <v>1471</v>
      </c>
      <c r="D20" s="186">
        <v>1659</v>
      </c>
      <c r="E20" s="186">
        <v>2859</v>
      </c>
      <c r="F20" s="186">
        <v>5447</v>
      </c>
      <c r="G20" s="186">
        <v>8325</v>
      </c>
      <c r="H20" s="186">
        <v>6015</v>
      </c>
      <c r="I20" s="186">
        <v>6976</v>
      </c>
      <c r="J20" s="186">
        <v>5959</v>
      </c>
      <c r="K20" s="186">
        <v>2850</v>
      </c>
      <c r="L20" s="186">
        <v>1930</v>
      </c>
      <c r="M20" s="186">
        <v>3061</v>
      </c>
      <c r="N20" s="189">
        <f t="shared" si="0"/>
        <v>18950</v>
      </c>
    </row>
    <row r="21" spans="1:14" ht="18" customHeight="1">
      <c r="A21" s="185" t="s">
        <v>50</v>
      </c>
      <c r="B21" s="186">
        <v>72</v>
      </c>
      <c r="C21" s="186">
        <v>84</v>
      </c>
      <c r="D21" s="186">
        <v>112</v>
      </c>
      <c r="E21" s="186">
        <v>134</v>
      </c>
      <c r="F21" s="186">
        <v>134</v>
      </c>
      <c r="G21" s="186">
        <v>323</v>
      </c>
      <c r="H21" s="186">
        <v>134</v>
      </c>
      <c r="I21" s="186">
        <v>215</v>
      </c>
      <c r="J21" s="186">
        <v>137</v>
      </c>
      <c r="K21" s="186">
        <v>93</v>
      </c>
      <c r="L21" s="186">
        <v>179</v>
      </c>
      <c r="M21" s="186">
        <v>63</v>
      </c>
      <c r="N21" s="189">
        <f t="shared" si="0"/>
        <v>486</v>
      </c>
    </row>
    <row r="22" spans="1:14" ht="18" customHeight="1">
      <c r="A22" s="185" t="s">
        <v>23</v>
      </c>
      <c r="B22" s="186">
        <v>1857</v>
      </c>
      <c r="C22" s="186">
        <v>1756</v>
      </c>
      <c r="D22" s="186">
        <v>2103</v>
      </c>
      <c r="E22" s="186">
        <v>3275</v>
      </c>
      <c r="F22" s="186">
        <v>4154</v>
      </c>
      <c r="G22" s="186">
        <v>5083</v>
      </c>
      <c r="H22" s="186">
        <v>7261</v>
      </c>
      <c r="I22" s="186">
        <v>11506</v>
      </c>
      <c r="J22" s="186">
        <v>3934</v>
      </c>
      <c r="K22" s="186">
        <v>2629</v>
      </c>
      <c r="L22" s="186">
        <v>2782</v>
      </c>
      <c r="M22" s="186">
        <v>2654</v>
      </c>
      <c r="N22" s="189">
        <f t="shared" si="0"/>
        <v>22701</v>
      </c>
    </row>
    <row r="23" spans="1:14" ht="18" customHeight="1">
      <c r="A23" s="185" t="s">
        <v>47</v>
      </c>
      <c r="B23" s="186">
        <v>133</v>
      </c>
      <c r="C23" s="186">
        <v>143</v>
      </c>
      <c r="D23" s="186">
        <v>75</v>
      </c>
      <c r="E23" s="186">
        <v>169</v>
      </c>
      <c r="F23" s="186">
        <v>73</v>
      </c>
      <c r="G23" s="186">
        <v>172</v>
      </c>
      <c r="H23" s="186">
        <v>223</v>
      </c>
      <c r="I23" s="186">
        <v>196</v>
      </c>
      <c r="J23" s="186">
        <v>108</v>
      </c>
      <c r="K23" s="186">
        <v>78</v>
      </c>
      <c r="L23" s="186">
        <v>63</v>
      </c>
      <c r="M23" s="186">
        <v>151</v>
      </c>
      <c r="N23" s="189">
        <f t="shared" si="0"/>
        <v>527</v>
      </c>
    </row>
    <row r="24" spans="1:14" ht="18" customHeight="1">
      <c r="A24" s="185" t="s">
        <v>16</v>
      </c>
      <c r="B24" s="186">
        <v>8604</v>
      </c>
      <c r="C24" s="186">
        <v>8300</v>
      </c>
      <c r="D24" s="186">
        <v>12096</v>
      </c>
      <c r="E24" s="186">
        <v>13869</v>
      </c>
      <c r="F24" s="186">
        <v>14769</v>
      </c>
      <c r="G24" s="186">
        <v>16753</v>
      </c>
      <c r="H24" s="186">
        <v>18739</v>
      </c>
      <c r="I24" s="186">
        <v>18992</v>
      </c>
      <c r="J24" s="186">
        <v>13011</v>
      </c>
      <c r="K24" s="186">
        <v>13718</v>
      </c>
      <c r="L24" s="186">
        <v>11973</v>
      </c>
      <c r="M24" s="186">
        <v>13366</v>
      </c>
      <c r="N24" s="189">
        <f t="shared" si="0"/>
        <v>50742</v>
      </c>
    </row>
    <row r="25" spans="1:14" ht="18" customHeight="1">
      <c r="A25" s="185" t="s">
        <v>49</v>
      </c>
      <c r="B25" s="186">
        <v>37</v>
      </c>
      <c r="C25" s="186">
        <v>42</v>
      </c>
      <c r="D25" s="186">
        <v>52</v>
      </c>
      <c r="E25" s="186">
        <v>102</v>
      </c>
      <c r="F25" s="186">
        <v>72</v>
      </c>
      <c r="G25" s="186">
        <v>174</v>
      </c>
      <c r="H25" s="186">
        <v>198</v>
      </c>
      <c r="I25" s="186">
        <v>207</v>
      </c>
      <c r="J25" s="186">
        <v>105</v>
      </c>
      <c r="K25" s="186">
        <v>98</v>
      </c>
      <c r="L25" s="186">
        <v>87</v>
      </c>
      <c r="M25" s="186">
        <v>95</v>
      </c>
      <c r="N25" s="189">
        <f t="shared" si="0"/>
        <v>510</v>
      </c>
    </row>
    <row r="26" spans="1:14" ht="18" customHeight="1">
      <c r="A26" s="185" t="s">
        <v>43</v>
      </c>
      <c r="B26" s="186">
        <v>225</v>
      </c>
      <c r="C26" s="186">
        <v>286</v>
      </c>
      <c r="D26" s="186">
        <v>394</v>
      </c>
      <c r="E26" s="186">
        <v>506</v>
      </c>
      <c r="F26" s="186">
        <v>706</v>
      </c>
      <c r="G26" s="186">
        <v>763</v>
      </c>
      <c r="H26" s="186">
        <v>1240</v>
      </c>
      <c r="I26" s="186">
        <v>1053</v>
      </c>
      <c r="J26" s="186">
        <v>619</v>
      </c>
      <c r="K26" s="186">
        <v>313</v>
      </c>
      <c r="L26" s="186">
        <v>313</v>
      </c>
      <c r="M26" s="186">
        <v>204</v>
      </c>
      <c r="N26" s="189">
        <f t="shared" si="0"/>
        <v>2912</v>
      </c>
    </row>
    <row r="27" spans="1:14" ht="18" customHeight="1">
      <c r="A27" s="185" t="s">
        <v>52</v>
      </c>
      <c r="B27" s="186">
        <v>45</v>
      </c>
      <c r="C27" s="186">
        <v>26</v>
      </c>
      <c r="D27" s="186">
        <v>39</v>
      </c>
      <c r="E27" s="186">
        <v>110</v>
      </c>
      <c r="F27" s="186">
        <v>186</v>
      </c>
      <c r="G27" s="186">
        <v>84</v>
      </c>
      <c r="H27" s="186">
        <v>89</v>
      </c>
      <c r="I27" s="186">
        <v>139</v>
      </c>
      <c r="J27" s="186">
        <v>67</v>
      </c>
      <c r="K27" s="186">
        <v>40</v>
      </c>
      <c r="L27" s="186">
        <v>55</v>
      </c>
      <c r="M27" s="186">
        <v>76</v>
      </c>
      <c r="N27" s="189">
        <f t="shared" si="0"/>
        <v>295</v>
      </c>
    </row>
    <row r="28" spans="1:14" ht="18" customHeight="1">
      <c r="A28" s="185" t="s">
        <v>29</v>
      </c>
      <c r="B28" s="186">
        <v>1121</v>
      </c>
      <c r="C28" s="186">
        <v>1113</v>
      </c>
      <c r="D28" s="186">
        <v>1168</v>
      </c>
      <c r="E28" s="186">
        <v>1578</v>
      </c>
      <c r="F28" s="186">
        <v>3244</v>
      </c>
      <c r="G28" s="186">
        <v>3790</v>
      </c>
      <c r="H28" s="186">
        <v>5379</v>
      </c>
      <c r="I28" s="186">
        <v>4673</v>
      </c>
      <c r="J28" s="186">
        <v>3222</v>
      </c>
      <c r="K28" s="186">
        <v>1993</v>
      </c>
      <c r="L28" s="186">
        <v>1572</v>
      </c>
      <c r="M28" s="186">
        <v>1269</v>
      </c>
      <c r="N28" s="189">
        <f t="shared" si="0"/>
        <v>13274</v>
      </c>
    </row>
    <row r="29" spans="1:14" ht="18" customHeight="1">
      <c r="A29" s="185" t="s">
        <v>34</v>
      </c>
      <c r="B29" s="186">
        <v>520</v>
      </c>
      <c r="C29" s="186">
        <v>487</v>
      </c>
      <c r="D29" s="186">
        <v>601</v>
      </c>
      <c r="E29" s="186">
        <v>1057</v>
      </c>
      <c r="F29" s="186">
        <v>1415</v>
      </c>
      <c r="G29" s="186">
        <v>1805</v>
      </c>
      <c r="H29" s="186">
        <v>3156</v>
      </c>
      <c r="I29" s="186">
        <v>2401</v>
      </c>
      <c r="J29" s="186">
        <v>1049</v>
      </c>
      <c r="K29" s="186">
        <v>705</v>
      </c>
      <c r="L29" s="186">
        <v>655</v>
      </c>
      <c r="M29" s="186">
        <v>619</v>
      </c>
      <c r="N29" s="189">
        <f t="shared" si="0"/>
        <v>6606</v>
      </c>
    </row>
    <row r="30" spans="1:14" ht="18" customHeight="1">
      <c r="A30" s="185" t="s">
        <v>14</v>
      </c>
      <c r="B30" s="186">
        <v>8261</v>
      </c>
      <c r="C30" s="186">
        <v>8151</v>
      </c>
      <c r="D30" s="186">
        <v>9726</v>
      </c>
      <c r="E30" s="186">
        <v>14190</v>
      </c>
      <c r="F30" s="186">
        <v>26725</v>
      </c>
      <c r="G30" s="186">
        <v>22040</v>
      </c>
      <c r="H30" s="186">
        <v>22555</v>
      </c>
      <c r="I30" s="186">
        <v>26296</v>
      </c>
      <c r="J30" s="186">
        <v>18930</v>
      </c>
      <c r="K30" s="186">
        <v>12629</v>
      </c>
      <c r="L30" s="186">
        <v>12558</v>
      </c>
      <c r="M30" s="186">
        <v>8970</v>
      </c>
      <c r="N30" s="189">
        <f t="shared" si="0"/>
        <v>67781</v>
      </c>
    </row>
    <row r="31" spans="1:14" ht="18" customHeight="1">
      <c r="A31" s="185" t="s">
        <v>38</v>
      </c>
      <c r="B31" s="186">
        <v>213</v>
      </c>
      <c r="C31" s="186">
        <v>228</v>
      </c>
      <c r="D31" s="186">
        <v>287</v>
      </c>
      <c r="E31" s="186">
        <v>378</v>
      </c>
      <c r="F31" s="186">
        <v>490</v>
      </c>
      <c r="G31" s="186">
        <v>493</v>
      </c>
      <c r="H31" s="186">
        <v>426</v>
      </c>
      <c r="I31" s="186">
        <v>871</v>
      </c>
      <c r="J31" s="186">
        <v>893</v>
      </c>
      <c r="K31" s="186">
        <v>361</v>
      </c>
      <c r="L31" s="186">
        <v>488</v>
      </c>
      <c r="M31" s="186">
        <v>282</v>
      </c>
      <c r="N31" s="189">
        <f t="shared" si="0"/>
        <v>2190</v>
      </c>
    </row>
    <row r="32" spans="1:14" ht="18" customHeight="1">
      <c r="A32" s="185" t="s">
        <v>41</v>
      </c>
      <c r="B32" s="186">
        <v>517</v>
      </c>
      <c r="C32" s="186">
        <v>592</v>
      </c>
      <c r="D32" s="186">
        <v>661</v>
      </c>
      <c r="E32" s="186">
        <v>831</v>
      </c>
      <c r="F32" s="186">
        <v>768</v>
      </c>
      <c r="G32" s="186">
        <v>614</v>
      </c>
      <c r="H32" s="186">
        <v>809</v>
      </c>
      <c r="I32" s="186">
        <v>776</v>
      </c>
      <c r="J32" s="186">
        <v>604</v>
      </c>
      <c r="K32" s="186">
        <v>554</v>
      </c>
      <c r="L32" s="186">
        <v>541</v>
      </c>
      <c r="M32" s="186">
        <v>347</v>
      </c>
      <c r="N32" s="189">
        <f t="shared" si="0"/>
        <v>2189</v>
      </c>
    </row>
    <row r="33" spans="1:14" ht="18" customHeight="1">
      <c r="A33" s="185" t="s">
        <v>42</v>
      </c>
      <c r="B33" s="186">
        <v>86</v>
      </c>
      <c r="C33" s="186">
        <v>66</v>
      </c>
      <c r="D33" s="186">
        <v>101</v>
      </c>
      <c r="E33" s="186">
        <v>156</v>
      </c>
      <c r="F33" s="186">
        <v>197</v>
      </c>
      <c r="G33" s="186">
        <v>400</v>
      </c>
      <c r="H33" s="186">
        <v>390</v>
      </c>
      <c r="I33" s="186">
        <v>341</v>
      </c>
      <c r="J33" s="186">
        <v>241</v>
      </c>
      <c r="K33" s="186">
        <v>172</v>
      </c>
      <c r="L33" s="186">
        <v>135</v>
      </c>
      <c r="M33" s="186">
        <v>156</v>
      </c>
      <c r="N33" s="189">
        <f t="shared" si="0"/>
        <v>972</v>
      </c>
    </row>
    <row r="34" spans="1:14" ht="18" customHeight="1">
      <c r="A34" s="185" t="s">
        <v>44</v>
      </c>
      <c r="B34" s="186">
        <v>131</v>
      </c>
      <c r="C34" s="186">
        <v>188</v>
      </c>
      <c r="D34" s="186">
        <v>127</v>
      </c>
      <c r="E34" s="186">
        <v>249</v>
      </c>
      <c r="F34" s="186">
        <v>503</v>
      </c>
      <c r="G34" s="186">
        <v>296</v>
      </c>
      <c r="H34" s="186">
        <v>575</v>
      </c>
      <c r="I34" s="186">
        <v>506</v>
      </c>
      <c r="J34" s="186">
        <v>349</v>
      </c>
      <c r="K34" s="186">
        <v>319</v>
      </c>
      <c r="L34" s="186">
        <v>262</v>
      </c>
      <c r="M34" s="186">
        <v>178</v>
      </c>
      <c r="N34" s="189">
        <f t="shared" si="0"/>
        <v>1430</v>
      </c>
    </row>
    <row r="35" spans="1:14" ht="18" customHeight="1">
      <c r="A35" s="185" t="s">
        <v>30</v>
      </c>
      <c r="B35" s="186">
        <v>1854</v>
      </c>
      <c r="C35" s="186">
        <v>1907</v>
      </c>
      <c r="D35" s="186">
        <v>2537</v>
      </c>
      <c r="E35" s="186">
        <v>3987</v>
      </c>
      <c r="F35" s="186">
        <v>4595</v>
      </c>
      <c r="G35" s="186">
        <v>6045</v>
      </c>
      <c r="H35" s="186">
        <v>9353</v>
      </c>
      <c r="I35" s="186">
        <v>5110</v>
      </c>
      <c r="J35" s="186">
        <v>4501</v>
      </c>
      <c r="K35" s="186">
        <v>3461</v>
      </c>
      <c r="L35" s="186">
        <v>2391</v>
      </c>
      <c r="M35" s="186">
        <v>2845</v>
      </c>
      <c r="N35" s="189">
        <f t="shared" si="0"/>
        <v>18964</v>
      </c>
    </row>
    <row r="36" spans="1:14" ht="18" customHeight="1">
      <c r="A36" s="185" t="s">
        <v>26</v>
      </c>
      <c r="B36" s="186">
        <v>2323</v>
      </c>
      <c r="C36" s="186">
        <v>2087</v>
      </c>
      <c r="D36" s="186">
        <v>2615</v>
      </c>
      <c r="E36" s="186">
        <v>3288</v>
      </c>
      <c r="F36" s="186">
        <v>4659</v>
      </c>
      <c r="G36" s="186">
        <v>3470</v>
      </c>
      <c r="H36" s="186">
        <v>3489</v>
      </c>
      <c r="I36" s="186">
        <v>3589</v>
      </c>
      <c r="J36" s="186">
        <v>4005</v>
      </c>
      <c r="K36" s="186">
        <v>3428</v>
      </c>
      <c r="L36" s="186">
        <v>3055</v>
      </c>
      <c r="M36" s="186">
        <v>2408</v>
      </c>
      <c r="N36" s="189">
        <f t="shared" si="0"/>
        <v>11083</v>
      </c>
    </row>
    <row r="37" spans="1:14" ht="18" customHeight="1">
      <c r="A37" s="185" t="s">
        <v>19</v>
      </c>
      <c r="B37" s="186">
        <v>4346</v>
      </c>
      <c r="C37" s="186">
        <v>4277</v>
      </c>
      <c r="D37" s="186">
        <v>5252</v>
      </c>
      <c r="E37" s="186">
        <v>5370</v>
      </c>
      <c r="F37" s="186">
        <v>7935</v>
      </c>
      <c r="G37" s="186">
        <v>9165</v>
      </c>
      <c r="H37" s="186">
        <v>9933</v>
      </c>
      <c r="I37" s="186">
        <v>10866</v>
      </c>
      <c r="J37" s="186">
        <v>9570</v>
      </c>
      <c r="K37" s="186">
        <v>5859</v>
      </c>
      <c r="L37" s="186">
        <v>5222</v>
      </c>
      <c r="M37" s="186">
        <v>5359</v>
      </c>
      <c r="N37" s="189">
        <f t="shared" si="0"/>
        <v>30369</v>
      </c>
    </row>
    <row r="38" spans="1:14" ht="18" customHeight="1">
      <c r="A38" s="185" t="s">
        <v>80</v>
      </c>
      <c r="B38" s="186">
        <v>2145</v>
      </c>
      <c r="C38" s="186">
        <v>2442</v>
      </c>
      <c r="D38" s="186">
        <v>3086</v>
      </c>
      <c r="E38" s="186">
        <v>3591</v>
      </c>
      <c r="F38" s="186">
        <v>5408</v>
      </c>
      <c r="G38" s="186">
        <v>5359</v>
      </c>
      <c r="H38" s="186">
        <v>6238</v>
      </c>
      <c r="I38" s="186">
        <v>5300</v>
      </c>
      <c r="J38" s="186">
        <v>5267</v>
      </c>
      <c r="K38" s="186">
        <v>3864</v>
      </c>
      <c r="L38" s="186">
        <v>3452</v>
      </c>
      <c r="M38" s="186">
        <v>3589</v>
      </c>
      <c r="N38" s="189">
        <f t="shared" si="0"/>
        <v>16805</v>
      </c>
    </row>
    <row r="39" spans="1:14" ht="18" customHeight="1">
      <c r="A39" s="185" t="s">
        <v>46</v>
      </c>
      <c r="B39" s="186">
        <v>108</v>
      </c>
      <c r="C39" s="186">
        <v>109</v>
      </c>
      <c r="D39" s="186">
        <v>135</v>
      </c>
      <c r="E39" s="186">
        <v>260</v>
      </c>
      <c r="F39" s="186">
        <v>321</v>
      </c>
      <c r="G39" s="186">
        <v>291</v>
      </c>
      <c r="H39" s="186">
        <v>173</v>
      </c>
      <c r="I39" s="186">
        <v>241</v>
      </c>
      <c r="J39" s="186">
        <v>182</v>
      </c>
      <c r="K39" s="186">
        <v>189</v>
      </c>
      <c r="L39" s="186">
        <v>152</v>
      </c>
      <c r="M39" s="186">
        <v>218</v>
      </c>
      <c r="N39" s="189">
        <f t="shared" si="0"/>
        <v>596</v>
      </c>
    </row>
    <row r="40" spans="1:14" ht="30" customHeight="1">
      <c r="A40" s="185" t="s">
        <v>35</v>
      </c>
      <c r="B40" s="186">
        <v>252</v>
      </c>
      <c r="C40" s="186">
        <v>241</v>
      </c>
      <c r="D40" s="186">
        <v>364</v>
      </c>
      <c r="E40" s="186">
        <v>557</v>
      </c>
      <c r="F40" s="186">
        <v>1147</v>
      </c>
      <c r="G40" s="186">
        <v>1735</v>
      </c>
      <c r="H40" s="186">
        <v>2314</v>
      </c>
      <c r="I40" s="186">
        <v>1846</v>
      </c>
      <c r="J40" s="186">
        <v>966</v>
      </c>
      <c r="K40" s="186">
        <v>599</v>
      </c>
      <c r="L40" s="186">
        <v>417</v>
      </c>
      <c r="M40" s="186">
        <v>501</v>
      </c>
      <c r="N40" s="189">
        <f t="shared" si="0"/>
        <v>5126</v>
      </c>
    </row>
    <row r="41" spans="1:14" ht="18" customHeight="1">
      <c r="A41" s="185" t="s">
        <v>28</v>
      </c>
      <c r="B41" s="186">
        <v>1785</v>
      </c>
      <c r="C41" s="186">
        <v>2092</v>
      </c>
      <c r="D41" s="186">
        <v>2587</v>
      </c>
      <c r="E41" s="186">
        <v>2774</v>
      </c>
      <c r="F41" s="186">
        <v>3940</v>
      </c>
      <c r="G41" s="186">
        <v>3333</v>
      </c>
      <c r="H41" s="186">
        <v>3751</v>
      </c>
      <c r="I41" s="186">
        <v>3213</v>
      </c>
      <c r="J41" s="186">
        <v>4119</v>
      </c>
      <c r="K41" s="186">
        <v>3076</v>
      </c>
      <c r="L41" s="186">
        <v>2883</v>
      </c>
      <c r="M41" s="186">
        <v>2870</v>
      </c>
      <c r="N41" s="189">
        <f t="shared" si="0"/>
        <v>11083</v>
      </c>
    </row>
    <row r="42" spans="1:14" ht="18" customHeight="1">
      <c r="A42" s="185" t="s">
        <v>39</v>
      </c>
      <c r="B42" s="186">
        <v>467</v>
      </c>
      <c r="C42" s="186">
        <v>373</v>
      </c>
      <c r="D42" s="186">
        <v>476</v>
      </c>
      <c r="E42" s="186">
        <v>626</v>
      </c>
      <c r="F42" s="186">
        <v>769</v>
      </c>
      <c r="G42" s="186">
        <v>710</v>
      </c>
      <c r="H42" s="186">
        <v>1101</v>
      </c>
      <c r="I42" s="186">
        <v>1048</v>
      </c>
      <c r="J42" s="186">
        <v>684</v>
      </c>
      <c r="K42" s="186">
        <v>646</v>
      </c>
      <c r="L42" s="186">
        <v>815</v>
      </c>
      <c r="M42" s="186">
        <v>1312</v>
      </c>
      <c r="N42" s="189">
        <f t="shared" si="0"/>
        <v>2833</v>
      </c>
    </row>
    <row r="43" spans="1:14" ht="18" customHeight="1">
      <c r="A43" s="185" t="s">
        <v>24</v>
      </c>
      <c r="B43" s="186">
        <v>19387</v>
      </c>
      <c r="C43" s="186">
        <v>7677</v>
      </c>
      <c r="D43" s="186">
        <v>10808</v>
      </c>
      <c r="E43" s="186">
        <v>12793</v>
      </c>
      <c r="F43" s="186">
        <v>20410</v>
      </c>
      <c r="G43" s="186">
        <v>15407</v>
      </c>
      <c r="H43" s="186">
        <v>22295</v>
      </c>
      <c r="I43" s="186">
        <v>24418</v>
      </c>
      <c r="J43" s="186">
        <v>14655</v>
      </c>
      <c r="K43" s="186">
        <v>13318</v>
      </c>
      <c r="L43" s="186">
        <v>13933</v>
      </c>
      <c r="M43" s="186">
        <v>15064</v>
      </c>
      <c r="N43" s="189">
        <f t="shared" si="0"/>
        <v>61368</v>
      </c>
    </row>
    <row r="44" spans="1:14" ht="18" customHeight="1">
      <c r="A44" s="185" t="s">
        <v>17</v>
      </c>
      <c r="B44" s="186">
        <v>9018</v>
      </c>
      <c r="C44" s="186">
        <v>7594</v>
      </c>
      <c r="D44" s="186">
        <v>7549</v>
      </c>
      <c r="E44" s="186">
        <v>8932</v>
      </c>
      <c r="F44" s="186">
        <v>9347</v>
      </c>
      <c r="G44" s="186">
        <v>9002</v>
      </c>
      <c r="H44" s="186">
        <v>11873</v>
      </c>
      <c r="I44" s="186">
        <v>13308</v>
      </c>
      <c r="J44" s="186">
        <v>12568</v>
      </c>
      <c r="K44" s="186">
        <v>16443</v>
      </c>
      <c r="L44" s="186">
        <v>14717</v>
      </c>
      <c r="M44" s="186">
        <v>14536</v>
      </c>
      <c r="N44" s="189">
        <f t="shared" si="0"/>
        <v>37749</v>
      </c>
    </row>
    <row r="45" spans="1:14" ht="18" customHeight="1">
      <c r="A45" s="185" t="s">
        <v>18</v>
      </c>
      <c r="B45" s="186">
        <v>12614</v>
      </c>
      <c r="C45" s="186">
        <v>10183</v>
      </c>
      <c r="D45" s="186">
        <v>14869</v>
      </c>
      <c r="E45" s="186">
        <v>11952</v>
      </c>
      <c r="F45" s="186">
        <v>16303</v>
      </c>
      <c r="G45" s="186">
        <v>13323</v>
      </c>
      <c r="H45" s="186">
        <v>17780</v>
      </c>
      <c r="I45" s="186">
        <v>19926</v>
      </c>
      <c r="J45" s="186">
        <v>14034</v>
      </c>
      <c r="K45" s="186">
        <v>12588</v>
      </c>
      <c r="L45" s="186">
        <v>17372</v>
      </c>
      <c r="M45" s="186">
        <v>17661</v>
      </c>
      <c r="N45" s="189">
        <f t="shared" si="0"/>
        <v>51740</v>
      </c>
    </row>
    <row r="46" spans="1:14" ht="18" customHeight="1">
      <c r="A46" s="185" t="s">
        <v>81</v>
      </c>
      <c r="B46" s="186">
        <v>367</v>
      </c>
      <c r="C46" s="186">
        <v>431</v>
      </c>
      <c r="D46" s="186">
        <v>369</v>
      </c>
      <c r="E46" s="186">
        <v>364</v>
      </c>
      <c r="F46" s="186">
        <v>421</v>
      </c>
      <c r="G46" s="186">
        <v>500</v>
      </c>
      <c r="H46" s="186">
        <v>626</v>
      </c>
      <c r="I46" s="186">
        <v>736</v>
      </c>
      <c r="J46" s="186">
        <v>447</v>
      </c>
      <c r="K46" s="186">
        <v>674</v>
      </c>
      <c r="L46" s="186">
        <v>488</v>
      </c>
      <c r="M46" s="186">
        <v>395</v>
      </c>
      <c r="N46" s="189">
        <f t="shared" si="0"/>
        <v>1809</v>
      </c>
    </row>
    <row r="47" spans="1:14" ht="18" customHeight="1">
      <c r="A47" s="185" t="s">
        <v>82</v>
      </c>
      <c r="B47" s="186">
        <v>288</v>
      </c>
      <c r="C47" s="186">
        <v>247</v>
      </c>
      <c r="D47" s="186">
        <v>195</v>
      </c>
      <c r="E47" s="186">
        <v>334</v>
      </c>
      <c r="F47" s="186">
        <v>430</v>
      </c>
      <c r="G47" s="186">
        <v>589</v>
      </c>
      <c r="H47" s="186">
        <v>1096</v>
      </c>
      <c r="I47" s="186">
        <v>928</v>
      </c>
      <c r="J47" s="186">
        <v>657</v>
      </c>
      <c r="K47" s="186">
        <v>593</v>
      </c>
      <c r="L47" s="186">
        <v>395</v>
      </c>
      <c r="M47" s="186">
        <v>345</v>
      </c>
      <c r="N47" s="189">
        <f t="shared" si="0"/>
        <v>2681</v>
      </c>
    </row>
    <row r="48" spans="1:14" ht="18" customHeight="1">
      <c r="A48" s="185" t="s">
        <v>55</v>
      </c>
      <c r="B48" s="186">
        <v>25</v>
      </c>
      <c r="C48" s="186">
        <v>22</v>
      </c>
      <c r="D48" s="186">
        <v>12</v>
      </c>
      <c r="E48" s="186">
        <v>20</v>
      </c>
      <c r="F48" s="186">
        <v>22</v>
      </c>
      <c r="G48" s="186">
        <v>29</v>
      </c>
      <c r="H48" s="186">
        <v>23</v>
      </c>
      <c r="I48" s="186">
        <v>46</v>
      </c>
      <c r="J48" s="186">
        <v>41</v>
      </c>
      <c r="K48" s="186">
        <v>32</v>
      </c>
      <c r="L48" s="186">
        <v>17</v>
      </c>
      <c r="M48" s="186">
        <v>20</v>
      </c>
      <c r="N48" s="189">
        <f t="shared" si="0"/>
        <v>110</v>
      </c>
    </row>
    <row r="49" spans="1:14" ht="18" customHeight="1">
      <c r="A49" s="185" t="s">
        <v>83</v>
      </c>
      <c r="B49" s="186">
        <v>263</v>
      </c>
      <c r="C49" s="186">
        <v>225</v>
      </c>
      <c r="D49" s="186">
        <v>183</v>
      </c>
      <c r="E49" s="186">
        <v>314</v>
      </c>
      <c r="F49" s="186">
        <v>408</v>
      </c>
      <c r="G49" s="186">
        <v>560</v>
      </c>
      <c r="H49" s="186">
        <v>1073</v>
      </c>
      <c r="I49" s="186">
        <v>882</v>
      </c>
      <c r="J49" s="186">
        <v>616</v>
      </c>
      <c r="K49" s="186">
        <v>561</v>
      </c>
      <c r="L49" s="186">
        <v>378</v>
      </c>
      <c r="M49" s="186">
        <v>325</v>
      </c>
      <c r="N49" s="189">
        <f t="shared" si="0"/>
        <v>2571</v>
      </c>
    </row>
    <row r="50" spans="1:14" ht="18" customHeight="1">
      <c r="A50" s="185" t="s">
        <v>84</v>
      </c>
      <c r="B50" s="186">
        <v>2705</v>
      </c>
      <c r="C50" s="186">
        <v>2751</v>
      </c>
      <c r="D50" s="186">
        <v>2914</v>
      </c>
      <c r="E50" s="186">
        <v>4197</v>
      </c>
      <c r="F50" s="186">
        <v>7826</v>
      </c>
      <c r="G50" s="186">
        <v>8470</v>
      </c>
      <c r="H50" s="186">
        <v>9582</v>
      </c>
      <c r="I50" s="186">
        <v>10036</v>
      </c>
      <c r="J50" s="186">
        <v>8822</v>
      </c>
      <c r="K50" s="186">
        <v>6330</v>
      </c>
      <c r="L50" s="186">
        <v>4422</v>
      </c>
      <c r="M50" s="186">
        <v>4088</v>
      </c>
      <c r="N50" s="189">
        <f t="shared" si="0"/>
        <v>28440</v>
      </c>
    </row>
    <row r="51" spans="1:14" ht="18" customHeight="1">
      <c r="A51" s="185" t="s">
        <v>85</v>
      </c>
      <c r="B51" s="186">
        <v>2106</v>
      </c>
      <c r="C51" s="186">
        <v>2227</v>
      </c>
      <c r="D51" s="186">
        <v>2457</v>
      </c>
      <c r="E51" s="186">
        <v>3405</v>
      </c>
      <c r="F51" s="186">
        <v>6672</v>
      </c>
      <c r="G51" s="186">
        <v>7127</v>
      </c>
      <c r="H51" s="186">
        <v>8038</v>
      </c>
      <c r="I51" s="186">
        <v>8307</v>
      </c>
      <c r="J51" s="186">
        <v>7402</v>
      </c>
      <c r="K51" s="186">
        <v>5402</v>
      </c>
      <c r="L51" s="186">
        <v>3602</v>
      </c>
      <c r="M51" s="186">
        <v>3408</v>
      </c>
      <c r="N51" s="189">
        <f t="shared" si="0"/>
        <v>23747</v>
      </c>
    </row>
    <row r="52" spans="1:14" ht="18" customHeight="1">
      <c r="A52" s="185" t="s">
        <v>45</v>
      </c>
      <c r="B52" s="186">
        <v>333</v>
      </c>
      <c r="C52" s="186">
        <v>365</v>
      </c>
      <c r="D52" s="186">
        <v>370</v>
      </c>
      <c r="E52" s="186">
        <v>469</v>
      </c>
      <c r="F52" s="186">
        <v>996</v>
      </c>
      <c r="G52" s="186">
        <v>686</v>
      </c>
      <c r="H52" s="186">
        <v>816</v>
      </c>
      <c r="I52" s="186">
        <v>833</v>
      </c>
      <c r="J52" s="186">
        <v>825</v>
      </c>
      <c r="K52" s="186">
        <v>463</v>
      </c>
      <c r="L52" s="186">
        <v>455</v>
      </c>
      <c r="M52" s="186">
        <v>294</v>
      </c>
      <c r="N52" s="189">
        <f t="shared" si="0"/>
        <v>2474</v>
      </c>
    </row>
    <row r="53" spans="1:14" ht="18" customHeight="1">
      <c r="A53" s="185" t="s">
        <v>21</v>
      </c>
      <c r="B53" s="186">
        <v>1773</v>
      </c>
      <c r="C53" s="186">
        <v>1862</v>
      </c>
      <c r="D53" s="186">
        <v>2087</v>
      </c>
      <c r="E53" s="186">
        <v>2936</v>
      </c>
      <c r="F53" s="186">
        <v>5676</v>
      </c>
      <c r="G53" s="186">
        <v>6439</v>
      </c>
      <c r="H53" s="186">
        <v>7216</v>
      </c>
      <c r="I53" s="186">
        <v>7470</v>
      </c>
      <c r="J53" s="186">
        <v>6577</v>
      </c>
      <c r="K53" s="186">
        <v>4939</v>
      </c>
      <c r="L53" s="186">
        <v>3147</v>
      </c>
      <c r="M53" s="186">
        <v>3114</v>
      </c>
      <c r="N53" s="189">
        <f t="shared" si="0"/>
        <v>21263</v>
      </c>
    </row>
    <row r="54" spans="1:14" ht="30" customHeight="1">
      <c r="A54" s="185" t="s">
        <v>86</v>
      </c>
      <c r="B54" s="186"/>
      <c r="C54" s="186"/>
      <c r="D54" s="186"/>
      <c r="E54" s="186">
        <v>0</v>
      </c>
      <c r="F54" s="186">
        <v>0</v>
      </c>
      <c r="G54" s="186">
        <v>2</v>
      </c>
      <c r="H54" s="186">
        <v>6</v>
      </c>
      <c r="I54" s="186">
        <v>4</v>
      </c>
      <c r="J54" s="186">
        <v>0</v>
      </c>
      <c r="K54" s="186"/>
      <c r="L54" s="186"/>
      <c r="M54" s="186"/>
      <c r="N54" s="189">
        <f t="shared" si="0"/>
        <v>10</v>
      </c>
    </row>
    <row r="55" spans="1:14" ht="30" customHeight="1">
      <c r="A55" s="185" t="s">
        <v>87</v>
      </c>
      <c r="B55" s="186">
        <v>599</v>
      </c>
      <c r="C55" s="186">
        <v>524</v>
      </c>
      <c r="D55" s="186">
        <v>457</v>
      </c>
      <c r="E55" s="186">
        <v>792</v>
      </c>
      <c r="F55" s="186">
        <v>1154</v>
      </c>
      <c r="G55" s="186">
        <v>1343</v>
      </c>
      <c r="H55" s="186">
        <v>1544</v>
      </c>
      <c r="I55" s="186">
        <v>1729</v>
      </c>
      <c r="J55" s="186">
        <v>1420</v>
      </c>
      <c r="K55" s="186">
        <v>928</v>
      </c>
      <c r="L55" s="186">
        <v>820</v>
      </c>
      <c r="M55" s="186">
        <v>680</v>
      </c>
      <c r="N55" s="189">
        <f t="shared" si="0"/>
        <v>4693</v>
      </c>
    </row>
    <row r="56" spans="1:14" ht="18" customHeight="1">
      <c r="A56" s="185" t="s">
        <v>54</v>
      </c>
      <c r="B56" s="186">
        <v>83</v>
      </c>
      <c r="C56" s="186">
        <v>90</v>
      </c>
      <c r="D56" s="186">
        <v>95</v>
      </c>
      <c r="E56" s="186">
        <v>157</v>
      </c>
      <c r="F56" s="186">
        <v>231</v>
      </c>
      <c r="G56" s="186">
        <v>342</v>
      </c>
      <c r="H56" s="186">
        <v>328</v>
      </c>
      <c r="I56" s="186">
        <v>462</v>
      </c>
      <c r="J56" s="186">
        <v>469</v>
      </c>
      <c r="K56" s="186">
        <v>151</v>
      </c>
      <c r="L56" s="186">
        <v>133</v>
      </c>
      <c r="M56" s="186">
        <v>83</v>
      </c>
      <c r="N56" s="189">
        <f t="shared" si="0"/>
        <v>1259</v>
      </c>
    </row>
    <row r="57" spans="1:14" ht="42.95" customHeight="1">
      <c r="A57" s="185" t="s">
        <v>88</v>
      </c>
      <c r="B57" s="186">
        <v>516</v>
      </c>
      <c r="C57" s="186">
        <v>434</v>
      </c>
      <c r="D57" s="186">
        <v>362</v>
      </c>
      <c r="E57" s="186">
        <v>635</v>
      </c>
      <c r="F57" s="186">
        <v>923</v>
      </c>
      <c r="G57" s="186">
        <v>1001</v>
      </c>
      <c r="H57" s="186">
        <v>1216</v>
      </c>
      <c r="I57" s="186">
        <v>1267</v>
      </c>
      <c r="J57" s="186">
        <v>951</v>
      </c>
      <c r="K57" s="186">
        <v>777</v>
      </c>
      <c r="L57" s="186">
        <v>687</v>
      </c>
      <c r="M57" s="186">
        <v>597</v>
      </c>
      <c r="N57" s="189">
        <f t="shared" si="0"/>
        <v>3434</v>
      </c>
    </row>
    <row r="58" spans="1:14" ht="18" customHeight="1">
      <c r="A58" s="185" t="s">
        <v>89</v>
      </c>
      <c r="B58" s="186">
        <v>4368</v>
      </c>
      <c r="C58" s="186">
        <v>3828</v>
      </c>
      <c r="D58" s="186">
        <v>5819</v>
      </c>
      <c r="E58" s="186">
        <v>8124</v>
      </c>
      <c r="F58" s="186">
        <v>13832</v>
      </c>
      <c r="G58" s="186">
        <v>15588</v>
      </c>
      <c r="H58" s="186">
        <v>18336</v>
      </c>
      <c r="I58" s="186">
        <v>18447</v>
      </c>
      <c r="J58" s="186">
        <v>14987</v>
      </c>
      <c r="K58" s="186">
        <v>11208</v>
      </c>
      <c r="L58" s="186">
        <v>6430</v>
      </c>
      <c r="M58" s="186">
        <v>6722</v>
      </c>
      <c r="N58" s="189">
        <f t="shared" si="0"/>
        <v>51770</v>
      </c>
    </row>
    <row r="59" spans="1:14" ht="18" customHeight="1">
      <c r="A59" s="185" t="s">
        <v>48</v>
      </c>
      <c r="B59" s="186">
        <v>487</v>
      </c>
      <c r="C59" s="186">
        <v>590</v>
      </c>
      <c r="D59" s="186">
        <v>1139</v>
      </c>
      <c r="E59" s="186">
        <v>1242</v>
      </c>
      <c r="F59" s="186">
        <v>2589</v>
      </c>
      <c r="G59" s="186">
        <v>3006</v>
      </c>
      <c r="H59" s="186">
        <v>2593</v>
      </c>
      <c r="I59" s="186">
        <v>2500</v>
      </c>
      <c r="J59" s="186">
        <v>3030</v>
      </c>
      <c r="K59" s="186">
        <v>1964</v>
      </c>
      <c r="L59" s="186">
        <v>1062</v>
      </c>
      <c r="M59" s="186">
        <v>933</v>
      </c>
      <c r="N59" s="189">
        <f t="shared" si="0"/>
        <v>8123</v>
      </c>
    </row>
    <row r="60" spans="1:14" ht="18" customHeight="1">
      <c r="A60" s="185" t="s">
        <v>53</v>
      </c>
      <c r="B60" s="186">
        <v>1166</v>
      </c>
      <c r="C60" s="186">
        <v>952</v>
      </c>
      <c r="D60" s="186">
        <v>1436</v>
      </c>
      <c r="E60" s="186">
        <v>2063</v>
      </c>
      <c r="F60" s="186">
        <v>3705</v>
      </c>
      <c r="G60" s="186">
        <v>3086</v>
      </c>
      <c r="H60" s="186">
        <v>2940</v>
      </c>
      <c r="I60" s="186">
        <v>3581</v>
      </c>
      <c r="J60" s="186">
        <v>3234</v>
      </c>
      <c r="K60" s="186">
        <v>2305</v>
      </c>
      <c r="L60" s="186">
        <v>1439</v>
      </c>
      <c r="M60" s="186">
        <v>1411</v>
      </c>
      <c r="N60" s="189">
        <f t="shared" si="0"/>
        <v>9755</v>
      </c>
    </row>
    <row r="61" spans="1:14" ht="18" customHeight="1">
      <c r="A61" s="185" t="s">
        <v>56</v>
      </c>
      <c r="B61" s="186">
        <v>87</v>
      </c>
      <c r="C61" s="186">
        <v>102</v>
      </c>
      <c r="D61" s="186">
        <v>99</v>
      </c>
      <c r="E61" s="186">
        <v>116</v>
      </c>
      <c r="F61" s="186">
        <v>1641</v>
      </c>
      <c r="G61" s="186">
        <v>2220</v>
      </c>
      <c r="H61" s="186">
        <v>2380</v>
      </c>
      <c r="I61" s="186">
        <v>2343</v>
      </c>
      <c r="J61" s="186">
        <v>1131</v>
      </c>
      <c r="K61" s="186">
        <v>770</v>
      </c>
      <c r="L61" s="186">
        <v>181</v>
      </c>
      <c r="M61" s="186">
        <v>83</v>
      </c>
      <c r="N61" s="189">
        <f t="shared" si="0"/>
        <v>5854</v>
      </c>
    </row>
    <row r="62" spans="1:14" ht="18" customHeight="1">
      <c r="A62" s="185" t="s">
        <v>33</v>
      </c>
      <c r="B62" s="186">
        <v>1087</v>
      </c>
      <c r="C62" s="186">
        <v>699</v>
      </c>
      <c r="D62" s="186">
        <v>789</v>
      </c>
      <c r="E62" s="186">
        <v>1911</v>
      </c>
      <c r="F62" s="186">
        <v>1958</v>
      </c>
      <c r="G62" s="186">
        <v>3025</v>
      </c>
      <c r="H62" s="186">
        <v>6089</v>
      </c>
      <c r="I62" s="186">
        <v>5745</v>
      </c>
      <c r="J62" s="186">
        <v>3517</v>
      </c>
      <c r="K62" s="186">
        <v>2225</v>
      </c>
      <c r="L62" s="186">
        <v>1037</v>
      </c>
      <c r="M62" s="186">
        <v>2123</v>
      </c>
      <c r="N62" s="189">
        <f t="shared" si="0"/>
        <v>15351</v>
      </c>
    </row>
    <row r="63" spans="1:14" ht="18" customHeight="1">
      <c r="A63" s="185" t="s">
        <v>90</v>
      </c>
      <c r="B63" s="186">
        <v>1541</v>
      </c>
      <c r="C63" s="186">
        <v>1485</v>
      </c>
      <c r="D63" s="186">
        <v>2356</v>
      </c>
      <c r="E63" s="186">
        <v>2792</v>
      </c>
      <c r="F63" s="186">
        <v>3939</v>
      </c>
      <c r="G63" s="186">
        <v>4251</v>
      </c>
      <c r="H63" s="186">
        <v>4334</v>
      </c>
      <c r="I63" s="186">
        <v>4278</v>
      </c>
      <c r="J63" s="186">
        <v>4075</v>
      </c>
      <c r="K63" s="186">
        <v>3944</v>
      </c>
      <c r="L63" s="186">
        <v>2711</v>
      </c>
      <c r="M63" s="186">
        <v>2172</v>
      </c>
      <c r="N63" s="189">
        <f t="shared" si="0"/>
        <v>12687</v>
      </c>
    </row>
    <row r="64" spans="1:14" ht="42.95" customHeight="1">
      <c r="A64" s="185" t="s">
        <v>91</v>
      </c>
      <c r="B64" s="186">
        <v>306</v>
      </c>
      <c r="C64" s="186">
        <v>205</v>
      </c>
      <c r="D64" s="186">
        <v>240</v>
      </c>
      <c r="E64" s="186">
        <v>443</v>
      </c>
      <c r="F64" s="186">
        <v>1413</v>
      </c>
      <c r="G64" s="186">
        <v>1217</v>
      </c>
      <c r="H64" s="186">
        <v>1512</v>
      </c>
      <c r="I64" s="186">
        <v>1690</v>
      </c>
      <c r="J64" s="186">
        <v>1115</v>
      </c>
      <c r="K64" s="186">
        <v>508</v>
      </c>
      <c r="L64" s="186">
        <v>458</v>
      </c>
      <c r="M64" s="186">
        <v>401</v>
      </c>
      <c r="N64" s="189">
        <f t="shared" si="0"/>
        <v>4317</v>
      </c>
    </row>
    <row r="65" spans="1:14" ht="18" customHeight="1">
      <c r="A65" s="185" t="s">
        <v>51</v>
      </c>
      <c r="B65" s="186">
        <v>285</v>
      </c>
      <c r="C65" s="186">
        <v>192</v>
      </c>
      <c r="D65" s="186">
        <v>217</v>
      </c>
      <c r="E65" s="186">
        <v>274</v>
      </c>
      <c r="F65" s="186">
        <v>613</v>
      </c>
      <c r="G65" s="186">
        <v>940</v>
      </c>
      <c r="H65" s="186">
        <v>1255</v>
      </c>
      <c r="I65" s="186">
        <v>1102</v>
      </c>
      <c r="J65" s="186">
        <v>808</v>
      </c>
      <c r="K65" s="186">
        <v>329</v>
      </c>
      <c r="L65" s="186">
        <v>213</v>
      </c>
      <c r="M65" s="186">
        <v>314</v>
      </c>
      <c r="N65" s="189">
        <f t="shared" si="0"/>
        <v>3165</v>
      </c>
    </row>
    <row r="66" spans="1:14" ht="30" customHeight="1">
      <c r="A66" s="185" t="s">
        <v>92</v>
      </c>
      <c r="B66" s="186">
        <v>21</v>
      </c>
      <c r="C66" s="186">
        <v>13</v>
      </c>
      <c r="D66" s="186">
        <v>23</v>
      </c>
      <c r="E66" s="186">
        <v>169</v>
      </c>
      <c r="F66" s="186">
        <v>800</v>
      </c>
      <c r="G66" s="186">
        <v>277</v>
      </c>
      <c r="H66" s="186">
        <v>257</v>
      </c>
      <c r="I66" s="186">
        <v>588</v>
      </c>
      <c r="J66" s="186">
        <v>307</v>
      </c>
      <c r="K66" s="186">
        <v>179</v>
      </c>
      <c r="L66" s="186">
        <v>245</v>
      </c>
      <c r="M66" s="186">
        <v>87</v>
      </c>
      <c r="N66" s="189">
        <f t="shared" si="0"/>
        <v>1152</v>
      </c>
    </row>
  </sheetData>
  <phoneticPr fontId="13" type="noConversion"/>
  <pageMargins left="0" right="0" top="0" bottom="0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435AB-64A7-4FC1-A3B7-2D5F3A94B41F}">
  <sheetPr>
    <tabColor theme="4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8.375" style="28" customWidth="1"/>
    <col min="2" max="13" width="7.625" style="130" customWidth="1"/>
    <col min="14" max="14" width="11" style="89" customWidth="1"/>
    <col min="15" max="16384" width="8.625" style="28"/>
  </cols>
  <sheetData>
    <row r="1" spans="1:14" ht="23.1" customHeight="1">
      <c r="A1" s="38" t="s">
        <v>70</v>
      </c>
      <c r="B1" s="131"/>
      <c r="C1" s="131"/>
      <c r="D1" s="131"/>
      <c r="E1" s="132"/>
      <c r="F1" s="132"/>
      <c r="G1" s="132"/>
      <c r="H1" s="132"/>
      <c r="I1" s="132"/>
      <c r="J1" s="132"/>
      <c r="K1" s="132"/>
      <c r="L1" s="132"/>
      <c r="M1" s="132"/>
      <c r="N1" s="86"/>
    </row>
    <row r="2" spans="1:14" ht="9.9499999999999993" customHeight="1">
      <c r="A2" s="40" t="s">
        <v>71</v>
      </c>
      <c r="B2" s="133"/>
      <c r="C2" s="133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87"/>
    </row>
    <row r="3" spans="1:14" ht="18" customHeight="1">
      <c r="A3" s="42" t="s">
        <v>71</v>
      </c>
      <c r="B3" s="135"/>
      <c r="C3" s="135"/>
      <c r="D3" s="135"/>
      <c r="E3" s="126" t="s">
        <v>72</v>
      </c>
      <c r="F3" s="136"/>
      <c r="G3" s="136"/>
      <c r="H3" s="137"/>
      <c r="I3" s="137"/>
      <c r="J3" s="137"/>
      <c r="K3" s="137"/>
      <c r="L3" s="137"/>
      <c r="M3" s="137"/>
    </row>
    <row r="4" spans="1:14" ht="42.95" customHeight="1">
      <c r="A4" s="46"/>
      <c r="B4" s="138"/>
      <c r="C4" s="138"/>
      <c r="D4" s="138"/>
      <c r="E4" s="126" t="s">
        <v>74</v>
      </c>
      <c r="F4" s="136"/>
      <c r="G4" s="136"/>
      <c r="H4" s="137"/>
      <c r="I4" s="137"/>
      <c r="J4" s="137"/>
      <c r="K4" s="137"/>
      <c r="L4" s="137"/>
      <c r="M4" s="137"/>
      <c r="N4" s="88" t="s">
        <v>71</v>
      </c>
    </row>
    <row r="5" spans="1:14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207234</v>
      </c>
      <c r="C6" s="183">
        <v>205979</v>
      </c>
      <c r="D6" s="183">
        <v>99801</v>
      </c>
      <c r="E6" s="183">
        <v>20572</v>
      </c>
      <c r="F6" s="183">
        <v>53327</v>
      </c>
      <c r="G6" s="183">
        <v>207069</v>
      </c>
      <c r="H6" s="183">
        <v>386917</v>
      </c>
      <c r="I6" s="183">
        <v>403603</v>
      </c>
      <c r="J6" s="183">
        <v>230953</v>
      </c>
      <c r="K6" s="183">
        <v>186523</v>
      </c>
      <c r="L6" s="183">
        <v>78792</v>
      </c>
      <c r="M6" s="183">
        <v>45944</v>
      </c>
      <c r="N6" s="189">
        <f>SUM(H6:J6)</f>
        <v>1021473</v>
      </c>
    </row>
    <row r="7" spans="1:14" ht="18" customHeight="1">
      <c r="A7" s="184" t="s">
        <v>76</v>
      </c>
      <c r="B7" s="184">
        <v>110274</v>
      </c>
      <c r="C7" s="184">
        <v>119289</v>
      </c>
      <c r="D7" s="184">
        <v>59122</v>
      </c>
      <c r="E7" s="184">
        <v>15061</v>
      </c>
      <c r="F7" s="184">
        <v>44215</v>
      </c>
      <c r="G7" s="184">
        <v>175850</v>
      </c>
      <c r="H7" s="184">
        <v>300342</v>
      </c>
      <c r="I7" s="184">
        <v>329393</v>
      </c>
      <c r="J7" s="184">
        <v>200806</v>
      </c>
      <c r="K7" s="184">
        <v>164002</v>
      </c>
      <c r="L7" s="184">
        <v>62309</v>
      </c>
      <c r="M7" s="184">
        <v>34485</v>
      </c>
      <c r="N7" s="189">
        <f t="shared" ref="N7:N66" si="0">SUM(H7:J7)</f>
        <v>830541</v>
      </c>
    </row>
    <row r="8" spans="1:14" ht="18" customHeight="1">
      <c r="A8" s="190" t="s">
        <v>77</v>
      </c>
      <c r="B8" s="190">
        <v>96960</v>
      </c>
      <c r="C8" s="190">
        <v>86690</v>
      </c>
      <c r="D8" s="190">
        <v>40679</v>
      </c>
      <c r="E8" s="190">
        <v>5511</v>
      </c>
      <c r="F8" s="190">
        <v>9112</v>
      </c>
      <c r="G8" s="190">
        <v>31219</v>
      </c>
      <c r="H8" s="190">
        <v>86575</v>
      </c>
      <c r="I8" s="190">
        <v>74210</v>
      </c>
      <c r="J8" s="190">
        <v>30147</v>
      </c>
      <c r="K8" s="190">
        <v>22521</v>
      </c>
      <c r="L8" s="190">
        <v>16483</v>
      </c>
      <c r="M8" s="190">
        <v>11459</v>
      </c>
      <c r="N8" s="189">
        <f t="shared" si="0"/>
        <v>190932</v>
      </c>
    </row>
    <row r="9" spans="1:14" ht="18" customHeight="1">
      <c r="A9" s="185" t="s">
        <v>78</v>
      </c>
      <c r="B9" s="186">
        <v>89008</v>
      </c>
      <c r="C9" s="186">
        <v>78703</v>
      </c>
      <c r="D9" s="186">
        <v>37484</v>
      </c>
      <c r="E9" s="186">
        <v>5219</v>
      </c>
      <c r="F9" s="186">
        <v>8657</v>
      </c>
      <c r="G9" s="186">
        <v>29543</v>
      </c>
      <c r="H9" s="186">
        <v>82664</v>
      </c>
      <c r="I9" s="186">
        <v>69651</v>
      </c>
      <c r="J9" s="186">
        <v>27674</v>
      </c>
      <c r="K9" s="186">
        <v>20848</v>
      </c>
      <c r="L9" s="186">
        <v>15119</v>
      </c>
      <c r="M9" s="186">
        <v>10182</v>
      </c>
      <c r="N9" s="189">
        <f>SUM(H9:J9)</f>
        <v>179989</v>
      </c>
    </row>
    <row r="10" spans="1:14" ht="18" customHeight="1">
      <c r="A10" s="185" t="s">
        <v>79</v>
      </c>
      <c r="B10" s="186">
        <v>39876</v>
      </c>
      <c r="C10" s="186">
        <v>42352</v>
      </c>
      <c r="D10" s="186">
        <v>18501</v>
      </c>
      <c r="E10" s="186">
        <v>1248</v>
      </c>
      <c r="F10" s="186">
        <v>3772</v>
      </c>
      <c r="G10" s="186">
        <v>22058</v>
      </c>
      <c r="H10" s="186">
        <v>69390</v>
      </c>
      <c r="I10" s="186">
        <v>56156</v>
      </c>
      <c r="J10" s="186">
        <v>18063</v>
      </c>
      <c r="K10" s="186">
        <v>11155</v>
      </c>
      <c r="L10" s="186">
        <v>7035</v>
      </c>
      <c r="M10" s="186">
        <v>4695</v>
      </c>
      <c r="N10" s="189">
        <f t="shared" si="0"/>
        <v>143609</v>
      </c>
    </row>
    <row r="11" spans="1:14" ht="18" customHeight="1">
      <c r="A11" s="185" t="s">
        <v>32</v>
      </c>
      <c r="B11" s="186">
        <v>730</v>
      </c>
      <c r="C11" s="186">
        <v>857</v>
      </c>
      <c r="D11" s="186">
        <v>391</v>
      </c>
      <c r="E11" s="186">
        <v>77</v>
      </c>
      <c r="F11" s="186">
        <v>54</v>
      </c>
      <c r="G11" s="186">
        <v>116</v>
      </c>
      <c r="H11" s="186">
        <v>669</v>
      </c>
      <c r="I11" s="186">
        <v>404</v>
      </c>
      <c r="J11" s="186">
        <v>158</v>
      </c>
      <c r="K11" s="186">
        <v>223</v>
      </c>
      <c r="L11" s="186">
        <v>104</v>
      </c>
      <c r="M11" s="186">
        <v>119</v>
      </c>
      <c r="N11" s="189">
        <f t="shared" si="0"/>
        <v>1231</v>
      </c>
    </row>
    <row r="12" spans="1:14" ht="18" customHeight="1">
      <c r="A12" s="185" t="s">
        <v>40</v>
      </c>
      <c r="B12" s="186">
        <v>249</v>
      </c>
      <c r="C12" s="186">
        <v>311</v>
      </c>
      <c r="D12" s="186">
        <v>95</v>
      </c>
      <c r="E12" s="186">
        <v>11</v>
      </c>
      <c r="F12" s="186">
        <v>7</v>
      </c>
      <c r="G12" s="186">
        <v>17</v>
      </c>
      <c r="H12" s="186">
        <v>61</v>
      </c>
      <c r="I12" s="186">
        <v>45</v>
      </c>
      <c r="J12" s="186">
        <v>32</v>
      </c>
      <c r="K12" s="186">
        <v>31</v>
      </c>
      <c r="L12" s="186">
        <v>44</v>
      </c>
      <c r="M12" s="186">
        <v>61</v>
      </c>
      <c r="N12" s="189">
        <f t="shared" si="0"/>
        <v>138</v>
      </c>
    </row>
    <row r="13" spans="1:14" ht="18" customHeight="1">
      <c r="A13" s="185" t="s">
        <v>36</v>
      </c>
      <c r="B13" s="186">
        <v>317</v>
      </c>
      <c r="C13" s="186">
        <v>412</v>
      </c>
      <c r="D13" s="186">
        <v>222</v>
      </c>
      <c r="E13" s="186">
        <v>52</v>
      </c>
      <c r="F13" s="186">
        <v>75</v>
      </c>
      <c r="G13" s="186">
        <v>176</v>
      </c>
      <c r="H13" s="186">
        <v>544</v>
      </c>
      <c r="I13" s="186">
        <v>139</v>
      </c>
      <c r="J13" s="186">
        <v>174</v>
      </c>
      <c r="K13" s="186">
        <v>126</v>
      </c>
      <c r="L13" s="186">
        <v>186</v>
      </c>
      <c r="M13" s="186">
        <v>37</v>
      </c>
      <c r="N13" s="189">
        <f t="shared" si="0"/>
        <v>857</v>
      </c>
    </row>
    <row r="14" spans="1:14" ht="18" customHeight="1">
      <c r="A14" s="185" t="s">
        <v>27</v>
      </c>
      <c r="B14" s="186">
        <v>1625</v>
      </c>
      <c r="C14" s="186">
        <v>1558</v>
      </c>
      <c r="D14" s="186">
        <v>706</v>
      </c>
      <c r="E14" s="186">
        <v>21</v>
      </c>
      <c r="F14" s="186">
        <v>32</v>
      </c>
      <c r="G14" s="186">
        <v>176</v>
      </c>
      <c r="H14" s="186">
        <v>748</v>
      </c>
      <c r="I14" s="186">
        <v>530</v>
      </c>
      <c r="J14" s="186">
        <v>332</v>
      </c>
      <c r="K14" s="186">
        <v>211</v>
      </c>
      <c r="L14" s="186">
        <v>161</v>
      </c>
      <c r="M14" s="186">
        <v>109</v>
      </c>
      <c r="N14" s="189">
        <f t="shared" si="0"/>
        <v>1610</v>
      </c>
    </row>
    <row r="15" spans="1:14" ht="18" customHeight="1">
      <c r="A15" s="185" t="s">
        <v>15</v>
      </c>
      <c r="B15" s="186">
        <v>5232</v>
      </c>
      <c r="C15" s="186">
        <v>5797</v>
      </c>
      <c r="D15" s="186">
        <v>2714</v>
      </c>
      <c r="E15" s="186">
        <v>158</v>
      </c>
      <c r="F15" s="186">
        <v>238</v>
      </c>
      <c r="G15" s="186">
        <v>2634</v>
      </c>
      <c r="H15" s="186">
        <v>12471</v>
      </c>
      <c r="I15" s="186">
        <v>11974</v>
      </c>
      <c r="J15" s="186">
        <v>2411</v>
      </c>
      <c r="K15" s="186">
        <v>1573</v>
      </c>
      <c r="L15" s="186">
        <v>991</v>
      </c>
      <c r="M15" s="186">
        <v>651</v>
      </c>
      <c r="N15" s="189">
        <f t="shared" si="0"/>
        <v>26856</v>
      </c>
    </row>
    <row r="16" spans="1:14" ht="18" customHeight="1">
      <c r="A16" s="185" t="s">
        <v>20</v>
      </c>
      <c r="B16" s="186">
        <v>2968</v>
      </c>
      <c r="C16" s="186">
        <v>2923</v>
      </c>
      <c r="D16" s="186">
        <v>1398</v>
      </c>
      <c r="E16" s="186">
        <v>64</v>
      </c>
      <c r="F16" s="186">
        <v>748</v>
      </c>
      <c r="G16" s="186">
        <v>4512</v>
      </c>
      <c r="H16" s="186">
        <v>14606</v>
      </c>
      <c r="I16" s="186">
        <v>9894</v>
      </c>
      <c r="J16" s="186">
        <v>2179</v>
      </c>
      <c r="K16" s="186">
        <v>1340</v>
      </c>
      <c r="L16" s="186">
        <v>629</v>
      </c>
      <c r="M16" s="186">
        <v>339</v>
      </c>
      <c r="N16" s="189">
        <f t="shared" si="0"/>
        <v>26679</v>
      </c>
    </row>
    <row r="17" spans="1:14" ht="18" customHeight="1">
      <c r="A17" s="185" t="s">
        <v>31</v>
      </c>
      <c r="B17" s="186">
        <v>985</v>
      </c>
      <c r="C17" s="186">
        <v>1095</v>
      </c>
      <c r="D17" s="186">
        <v>460</v>
      </c>
      <c r="E17" s="186">
        <v>15</v>
      </c>
      <c r="F17" s="186">
        <v>29</v>
      </c>
      <c r="G17" s="186">
        <v>96</v>
      </c>
      <c r="H17" s="186">
        <v>496</v>
      </c>
      <c r="I17" s="186">
        <v>804</v>
      </c>
      <c r="J17" s="186">
        <v>349</v>
      </c>
      <c r="K17" s="186">
        <v>251</v>
      </c>
      <c r="L17" s="186">
        <v>189</v>
      </c>
      <c r="M17" s="186">
        <v>91</v>
      </c>
      <c r="N17" s="189">
        <f t="shared" si="0"/>
        <v>1649</v>
      </c>
    </row>
    <row r="18" spans="1:14" ht="18" customHeight="1">
      <c r="A18" s="185" t="s">
        <v>37</v>
      </c>
      <c r="B18" s="186">
        <v>199</v>
      </c>
      <c r="C18" s="186">
        <v>350</v>
      </c>
      <c r="D18" s="186">
        <v>145</v>
      </c>
      <c r="E18" s="186">
        <v>6</v>
      </c>
      <c r="F18" s="186">
        <v>12</v>
      </c>
      <c r="G18" s="186">
        <v>27</v>
      </c>
      <c r="H18" s="186">
        <v>71</v>
      </c>
      <c r="I18" s="186">
        <v>128</v>
      </c>
      <c r="J18" s="186">
        <v>117</v>
      </c>
      <c r="K18" s="186">
        <v>187</v>
      </c>
      <c r="L18" s="186">
        <v>79</v>
      </c>
      <c r="M18" s="186">
        <v>104</v>
      </c>
      <c r="N18" s="189">
        <f t="shared" si="0"/>
        <v>316</v>
      </c>
    </row>
    <row r="19" spans="1:14" ht="18" customHeight="1">
      <c r="A19" s="185" t="s">
        <v>25</v>
      </c>
      <c r="B19" s="186">
        <v>1072</v>
      </c>
      <c r="C19" s="186">
        <v>1645</v>
      </c>
      <c r="D19" s="186">
        <v>441</v>
      </c>
      <c r="E19" s="186">
        <v>146</v>
      </c>
      <c r="F19" s="186">
        <v>202</v>
      </c>
      <c r="G19" s="186">
        <v>338</v>
      </c>
      <c r="H19" s="186">
        <v>853</v>
      </c>
      <c r="I19" s="186">
        <v>614</v>
      </c>
      <c r="J19" s="186">
        <v>518</v>
      </c>
      <c r="K19" s="186">
        <v>264</v>
      </c>
      <c r="L19" s="186">
        <v>220</v>
      </c>
      <c r="M19" s="186">
        <v>167</v>
      </c>
      <c r="N19" s="189">
        <f t="shared" si="0"/>
        <v>1985</v>
      </c>
    </row>
    <row r="20" spans="1:14" ht="18" customHeight="1">
      <c r="A20" s="185" t="s">
        <v>22</v>
      </c>
      <c r="B20" s="186">
        <v>1253</v>
      </c>
      <c r="C20" s="186">
        <v>1661</v>
      </c>
      <c r="D20" s="186">
        <v>630</v>
      </c>
      <c r="E20" s="186">
        <v>59</v>
      </c>
      <c r="F20" s="186">
        <v>112</v>
      </c>
      <c r="G20" s="186">
        <v>481</v>
      </c>
      <c r="H20" s="186">
        <v>1329</v>
      </c>
      <c r="I20" s="186">
        <v>1024</v>
      </c>
      <c r="J20" s="186">
        <v>812</v>
      </c>
      <c r="K20" s="186">
        <v>621</v>
      </c>
      <c r="L20" s="186">
        <v>556</v>
      </c>
      <c r="M20" s="186">
        <v>338</v>
      </c>
      <c r="N20" s="189">
        <f t="shared" si="0"/>
        <v>3165</v>
      </c>
    </row>
    <row r="21" spans="1:14" ht="18" customHeight="1">
      <c r="A21" s="185" t="s">
        <v>50</v>
      </c>
      <c r="B21" s="186">
        <v>126</v>
      </c>
      <c r="C21" s="186">
        <v>101</v>
      </c>
      <c r="D21" s="186">
        <v>25</v>
      </c>
      <c r="E21" s="186">
        <v>1</v>
      </c>
      <c r="F21" s="186">
        <v>11</v>
      </c>
      <c r="G21" s="186">
        <v>51</v>
      </c>
      <c r="H21" s="186">
        <v>35</v>
      </c>
      <c r="I21" s="186">
        <v>12</v>
      </c>
      <c r="J21" s="186">
        <v>25</v>
      </c>
      <c r="K21" s="186">
        <v>11</v>
      </c>
      <c r="L21" s="186">
        <v>15</v>
      </c>
      <c r="M21" s="186">
        <v>10</v>
      </c>
      <c r="N21" s="189">
        <f t="shared" si="0"/>
        <v>72</v>
      </c>
    </row>
    <row r="22" spans="1:14" ht="18" customHeight="1">
      <c r="A22" s="185" t="s">
        <v>23</v>
      </c>
      <c r="B22" s="186">
        <v>1859</v>
      </c>
      <c r="C22" s="186">
        <v>1692</v>
      </c>
      <c r="D22" s="186">
        <v>427</v>
      </c>
      <c r="E22" s="186">
        <v>39</v>
      </c>
      <c r="F22" s="186">
        <v>55</v>
      </c>
      <c r="G22" s="186">
        <v>391</v>
      </c>
      <c r="H22" s="186">
        <v>1174</v>
      </c>
      <c r="I22" s="186">
        <v>1830</v>
      </c>
      <c r="J22" s="186">
        <v>681</v>
      </c>
      <c r="K22" s="186">
        <v>470</v>
      </c>
      <c r="L22" s="186">
        <v>370</v>
      </c>
      <c r="M22" s="186">
        <v>336</v>
      </c>
      <c r="N22" s="189">
        <f t="shared" si="0"/>
        <v>3685</v>
      </c>
    </row>
    <row r="23" spans="1:14" ht="18" customHeight="1">
      <c r="A23" s="185" t="s">
        <v>47</v>
      </c>
      <c r="B23" s="186">
        <v>109</v>
      </c>
      <c r="C23" s="186">
        <v>135</v>
      </c>
      <c r="D23" s="186">
        <v>50</v>
      </c>
      <c r="E23" s="186">
        <v>0</v>
      </c>
      <c r="F23" s="186">
        <v>6</v>
      </c>
      <c r="G23" s="186">
        <v>26</v>
      </c>
      <c r="H23" s="186">
        <v>64</v>
      </c>
      <c r="I23" s="186">
        <v>61</v>
      </c>
      <c r="J23" s="186">
        <v>32</v>
      </c>
      <c r="K23" s="186">
        <v>28</v>
      </c>
      <c r="L23" s="186">
        <v>24</v>
      </c>
      <c r="M23" s="186">
        <v>17</v>
      </c>
      <c r="N23" s="189">
        <f t="shared" si="0"/>
        <v>157</v>
      </c>
    </row>
    <row r="24" spans="1:14" ht="18" customHeight="1">
      <c r="A24" s="185" t="s">
        <v>16</v>
      </c>
      <c r="B24" s="186">
        <v>8228</v>
      </c>
      <c r="C24" s="186">
        <v>8481</v>
      </c>
      <c r="D24" s="186">
        <v>3672</v>
      </c>
      <c r="E24" s="186">
        <v>263</v>
      </c>
      <c r="F24" s="186">
        <v>1489</v>
      </c>
      <c r="G24" s="186">
        <v>8579</v>
      </c>
      <c r="H24" s="186">
        <v>16278</v>
      </c>
      <c r="I24" s="186">
        <v>14583</v>
      </c>
      <c r="J24" s="186">
        <v>4422</v>
      </c>
      <c r="K24" s="186">
        <v>1966</v>
      </c>
      <c r="L24" s="186">
        <v>1136</v>
      </c>
      <c r="M24" s="186">
        <v>712</v>
      </c>
      <c r="N24" s="189">
        <f t="shared" si="0"/>
        <v>35283</v>
      </c>
    </row>
    <row r="25" spans="1:14" ht="18" customHeight="1">
      <c r="A25" s="185" t="s">
        <v>49</v>
      </c>
      <c r="B25" s="186">
        <v>87</v>
      </c>
      <c r="C25" s="186">
        <v>86</v>
      </c>
      <c r="D25" s="186">
        <v>16</v>
      </c>
      <c r="E25" s="186">
        <v>4</v>
      </c>
      <c r="F25" s="186">
        <v>6</v>
      </c>
      <c r="G25" s="186">
        <v>22</v>
      </c>
      <c r="H25" s="186">
        <v>59</v>
      </c>
      <c r="I25" s="186">
        <v>39</v>
      </c>
      <c r="J25" s="186">
        <v>9</v>
      </c>
      <c r="K25" s="186">
        <v>10</v>
      </c>
      <c r="L25" s="186">
        <v>3</v>
      </c>
      <c r="M25" s="186">
        <v>12</v>
      </c>
      <c r="N25" s="189">
        <f t="shared" si="0"/>
        <v>107</v>
      </c>
    </row>
    <row r="26" spans="1:14" ht="18" customHeight="1">
      <c r="A26" s="185" t="s">
        <v>43</v>
      </c>
      <c r="B26" s="186">
        <v>216</v>
      </c>
      <c r="C26" s="186">
        <v>182</v>
      </c>
      <c r="D26" s="186">
        <v>134</v>
      </c>
      <c r="E26" s="186">
        <v>0</v>
      </c>
      <c r="F26" s="186">
        <v>2</v>
      </c>
      <c r="G26" s="186">
        <v>46</v>
      </c>
      <c r="H26" s="186">
        <v>114</v>
      </c>
      <c r="I26" s="186">
        <v>224</v>
      </c>
      <c r="J26" s="186">
        <v>36</v>
      </c>
      <c r="K26" s="186">
        <v>22</v>
      </c>
      <c r="L26" s="186">
        <v>10</v>
      </c>
      <c r="M26" s="186">
        <v>34</v>
      </c>
      <c r="N26" s="189">
        <f t="shared" si="0"/>
        <v>374</v>
      </c>
    </row>
    <row r="27" spans="1:14" ht="18" customHeight="1">
      <c r="A27" s="185" t="s">
        <v>52</v>
      </c>
      <c r="B27" s="186">
        <v>65</v>
      </c>
      <c r="C27" s="186">
        <v>97</v>
      </c>
      <c r="D27" s="186">
        <v>35</v>
      </c>
      <c r="E27" s="186">
        <v>0</v>
      </c>
      <c r="F27" s="186">
        <v>0</v>
      </c>
      <c r="G27" s="186">
        <v>3</v>
      </c>
      <c r="H27" s="186">
        <v>20</v>
      </c>
      <c r="I27" s="186">
        <v>18</v>
      </c>
      <c r="J27" s="186">
        <v>12</v>
      </c>
      <c r="K27" s="186">
        <v>5</v>
      </c>
      <c r="L27" s="186">
        <v>11</v>
      </c>
      <c r="M27" s="186">
        <v>4</v>
      </c>
      <c r="N27" s="189">
        <f t="shared" si="0"/>
        <v>50</v>
      </c>
    </row>
    <row r="28" spans="1:14" ht="18" customHeight="1">
      <c r="A28" s="185" t="s">
        <v>29</v>
      </c>
      <c r="B28" s="186">
        <v>1009</v>
      </c>
      <c r="C28" s="186">
        <v>1079</v>
      </c>
      <c r="D28" s="186">
        <v>567</v>
      </c>
      <c r="E28" s="186">
        <v>51</v>
      </c>
      <c r="F28" s="186">
        <v>82</v>
      </c>
      <c r="G28" s="186">
        <v>397</v>
      </c>
      <c r="H28" s="186">
        <v>1560</v>
      </c>
      <c r="I28" s="186">
        <v>1302</v>
      </c>
      <c r="J28" s="186">
        <v>462</v>
      </c>
      <c r="K28" s="186">
        <v>358</v>
      </c>
      <c r="L28" s="186">
        <v>154</v>
      </c>
      <c r="M28" s="186">
        <v>104</v>
      </c>
      <c r="N28" s="189">
        <f t="shared" si="0"/>
        <v>3324</v>
      </c>
    </row>
    <row r="29" spans="1:14" ht="18" customHeight="1">
      <c r="A29" s="185" t="s">
        <v>34</v>
      </c>
      <c r="B29" s="186">
        <v>397</v>
      </c>
      <c r="C29" s="186">
        <v>538</v>
      </c>
      <c r="D29" s="186">
        <v>141</v>
      </c>
      <c r="E29" s="186">
        <v>0</v>
      </c>
      <c r="F29" s="186">
        <v>16</v>
      </c>
      <c r="G29" s="186">
        <v>91</v>
      </c>
      <c r="H29" s="186">
        <v>338</v>
      </c>
      <c r="I29" s="186">
        <v>168</v>
      </c>
      <c r="J29" s="186">
        <v>109</v>
      </c>
      <c r="K29" s="186">
        <v>83</v>
      </c>
      <c r="L29" s="186">
        <v>52</v>
      </c>
      <c r="M29" s="186">
        <v>56</v>
      </c>
      <c r="N29" s="189">
        <f t="shared" si="0"/>
        <v>615</v>
      </c>
    </row>
    <row r="30" spans="1:14" ht="18" customHeight="1">
      <c r="A30" s="185" t="s">
        <v>14</v>
      </c>
      <c r="B30" s="186">
        <v>8406</v>
      </c>
      <c r="C30" s="186">
        <v>8177</v>
      </c>
      <c r="D30" s="186">
        <v>4036</v>
      </c>
      <c r="E30" s="186">
        <v>234</v>
      </c>
      <c r="F30" s="186">
        <v>510</v>
      </c>
      <c r="G30" s="186">
        <v>2638</v>
      </c>
      <c r="H30" s="186">
        <v>11076</v>
      </c>
      <c r="I30" s="186">
        <v>6586</v>
      </c>
      <c r="J30" s="186">
        <v>3441</v>
      </c>
      <c r="K30" s="186">
        <v>2106</v>
      </c>
      <c r="L30" s="186">
        <v>1531</v>
      </c>
      <c r="M30" s="186">
        <v>1086</v>
      </c>
      <c r="N30" s="189">
        <f t="shared" si="0"/>
        <v>21103</v>
      </c>
    </row>
    <row r="31" spans="1:14" ht="18" customHeight="1">
      <c r="A31" s="185" t="s">
        <v>38</v>
      </c>
      <c r="B31" s="186">
        <v>219</v>
      </c>
      <c r="C31" s="186">
        <v>265</v>
      </c>
      <c r="D31" s="186">
        <v>81</v>
      </c>
      <c r="E31" s="186">
        <v>2</v>
      </c>
      <c r="F31" s="186">
        <v>8</v>
      </c>
      <c r="G31" s="186">
        <v>19</v>
      </c>
      <c r="H31" s="186">
        <v>29</v>
      </c>
      <c r="I31" s="186">
        <v>46</v>
      </c>
      <c r="J31" s="186">
        <v>32</v>
      </c>
      <c r="K31" s="186">
        <v>22</v>
      </c>
      <c r="L31" s="186">
        <v>46</v>
      </c>
      <c r="M31" s="186">
        <v>11</v>
      </c>
      <c r="N31" s="189">
        <f t="shared" si="0"/>
        <v>107</v>
      </c>
    </row>
    <row r="32" spans="1:14" ht="18" customHeight="1">
      <c r="A32" s="185" t="s">
        <v>41</v>
      </c>
      <c r="B32" s="186">
        <v>505</v>
      </c>
      <c r="C32" s="186">
        <v>904</v>
      </c>
      <c r="D32" s="186">
        <v>283</v>
      </c>
      <c r="E32" s="186">
        <v>3</v>
      </c>
      <c r="F32" s="186">
        <v>3</v>
      </c>
      <c r="G32" s="186">
        <v>57</v>
      </c>
      <c r="H32" s="186">
        <v>136</v>
      </c>
      <c r="I32" s="186">
        <v>157</v>
      </c>
      <c r="J32" s="186">
        <v>207</v>
      </c>
      <c r="K32" s="186">
        <v>182</v>
      </c>
      <c r="L32" s="186">
        <v>67</v>
      </c>
      <c r="M32" s="186">
        <v>36</v>
      </c>
      <c r="N32" s="189">
        <f t="shared" si="0"/>
        <v>500</v>
      </c>
    </row>
    <row r="33" spans="1:14" ht="18" customHeight="1">
      <c r="A33" s="185" t="s">
        <v>42</v>
      </c>
      <c r="B33" s="186">
        <v>131</v>
      </c>
      <c r="C33" s="186">
        <v>132</v>
      </c>
      <c r="D33" s="186">
        <v>42</v>
      </c>
      <c r="E33" s="186">
        <v>3</v>
      </c>
      <c r="F33" s="186">
        <v>0</v>
      </c>
      <c r="G33" s="186">
        <v>20</v>
      </c>
      <c r="H33" s="186">
        <v>94</v>
      </c>
      <c r="I33" s="186">
        <v>1491</v>
      </c>
      <c r="J33" s="186">
        <v>27</v>
      </c>
      <c r="K33" s="186">
        <v>41</v>
      </c>
      <c r="L33" s="186">
        <v>51</v>
      </c>
      <c r="M33" s="186">
        <v>37</v>
      </c>
      <c r="N33" s="189">
        <f t="shared" si="0"/>
        <v>1612</v>
      </c>
    </row>
    <row r="34" spans="1:14" ht="18" customHeight="1">
      <c r="A34" s="185" t="s">
        <v>44</v>
      </c>
      <c r="B34" s="186">
        <v>162</v>
      </c>
      <c r="C34" s="186">
        <v>188</v>
      </c>
      <c r="D34" s="186">
        <v>47</v>
      </c>
      <c r="E34" s="186">
        <v>0</v>
      </c>
      <c r="F34" s="186">
        <v>7</v>
      </c>
      <c r="G34" s="186">
        <v>28</v>
      </c>
      <c r="H34" s="186">
        <v>173</v>
      </c>
      <c r="I34" s="186">
        <v>161</v>
      </c>
      <c r="J34" s="186">
        <v>43</v>
      </c>
      <c r="K34" s="186">
        <v>49</v>
      </c>
      <c r="L34" s="186">
        <v>46</v>
      </c>
      <c r="M34" s="186">
        <v>30</v>
      </c>
      <c r="N34" s="189">
        <f t="shared" si="0"/>
        <v>377</v>
      </c>
    </row>
    <row r="35" spans="1:14" ht="18" customHeight="1">
      <c r="A35" s="185" t="s">
        <v>30</v>
      </c>
      <c r="B35" s="186">
        <v>1745</v>
      </c>
      <c r="C35" s="186">
        <v>1716</v>
      </c>
      <c r="D35" s="186">
        <v>1058</v>
      </c>
      <c r="E35" s="186">
        <v>21</v>
      </c>
      <c r="F35" s="186">
        <v>36</v>
      </c>
      <c r="G35" s="186">
        <v>1036</v>
      </c>
      <c r="H35" s="186">
        <v>6096</v>
      </c>
      <c r="I35" s="186">
        <v>3335</v>
      </c>
      <c r="J35" s="186">
        <v>963</v>
      </c>
      <c r="K35" s="186">
        <v>315</v>
      </c>
      <c r="L35" s="186">
        <v>115</v>
      </c>
      <c r="M35" s="186">
        <v>104</v>
      </c>
      <c r="N35" s="189">
        <f t="shared" si="0"/>
        <v>10394</v>
      </c>
    </row>
    <row r="36" spans="1:14" ht="18" customHeight="1">
      <c r="A36" s="185" t="s">
        <v>26</v>
      </c>
      <c r="B36" s="186">
        <v>1982</v>
      </c>
      <c r="C36" s="186">
        <v>1970</v>
      </c>
      <c r="D36" s="186">
        <v>685</v>
      </c>
      <c r="E36" s="186">
        <v>18</v>
      </c>
      <c r="F36" s="186">
        <v>32</v>
      </c>
      <c r="G36" s="186">
        <v>81</v>
      </c>
      <c r="H36" s="186">
        <v>296</v>
      </c>
      <c r="I36" s="186">
        <v>587</v>
      </c>
      <c r="J36" s="186">
        <v>480</v>
      </c>
      <c r="K36" s="186">
        <v>660</v>
      </c>
      <c r="L36" s="186">
        <v>245</v>
      </c>
      <c r="M36" s="186">
        <v>90</v>
      </c>
      <c r="N36" s="189">
        <f t="shared" si="0"/>
        <v>1363</v>
      </c>
    </row>
    <row r="37" spans="1:14" ht="18" customHeight="1">
      <c r="A37" s="185" t="s">
        <v>19</v>
      </c>
      <c r="B37" s="186">
        <v>4176</v>
      </c>
      <c r="C37" s="186">
        <v>4466</v>
      </c>
      <c r="D37" s="186">
        <v>1765</v>
      </c>
      <c r="E37" s="186">
        <v>162</v>
      </c>
      <c r="F37" s="186">
        <v>223</v>
      </c>
      <c r="G37" s="186">
        <v>484</v>
      </c>
      <c r="H37" s="186">
        <v>2825</v>
      </c>
      <c r="I37" s="186">
        <v>3896</v>
      </c>
      <c r="J37" s="186">
        <v>1272</v>
      </c>
      <c r="K37" s="186">
        <v>1120</v>
      </c>
      <c r="L37" s="186">
        <v>560</v>
      </c>
      <c r="M37" s="186">
        <v>490</v>
      </c>
      <c r="N37" s="189">
        <f t="shared" si="0"/>
        <v>7993</v>
      </c>
    </row>
    <row r="38" spans="1:14" ht="18" customHeight="1">
      <c r="A38" s="185" t="s">
        <v>80</v>
      </c>
      <c r="B38" s="186">
        <v>2655</v>
      </c>
      <c r="C38" s="186">
        <v>2289</v>
      </c>
      <c r="D38" s="186">
        <v>1047</v>
      </c>
      <c r="E38" s="186">
        <v>20</v>
      </c>
      <c r="F38" s="186">
        <v>34</v>
      </c>
      <c r="G38" s="186">
        <v>424</v>
      </c>
      <c r="H38" s="186">
        <v>1816</v>
      </c>
      <c r="I38" s="186">
        <v>1322</v>
      </c>
      <c r="J38" s="186">
        <v>562</v>
      </c>
      <c r="K38" s="186">
        <v>414</v>
      </c>
      <c r="L38" s="186">
        <v>179</v>
      </c>
      <c r="M38" s="186">
        <v>94</v>
      </c>
      <c r="N38" s="189">
        <f t="shared" si="0"/>
        <v>3700</v>
      </c>
    </row>
    <row r="39" spans="1:14" ht="18" customHeight="1">
      <c r="A39" s="185" t="s">
        <v>46</v>
      </c>
      <c r="B39" s="186">
        <v>166</v>
      </c>
      <c r="C39" s="186">
        <v>104</v>
      </c>
      <c r="D39" s="186">
        <v>66</v>
      </c>
      <c r="E39" s="186">
        <v>2</v>
      </c>
      <c r="F39" s="186">
        <v>4</v>
      </c>
      <c r="G39" s="186">
        <v>25</v>
      </c>
      <c r="H39" s="186">
        <v>69</v>
      </c>
      <c r="I39" s="186">
        <v>68</v>
      </c>
      <c r="J39" s="186">
        <v>15</v>
      </c>
      <c r="K39" s="186">
        <v>15</v>
      </c>
      <c r="L39" s="186">
        <v>12</v>
      </c>
      <c r="M39" s="186">
        <v>4</v>
      </c>
      <c r="N39" s="189">
        <f t="shared" si="0"/>
        <v>152</v>
      </c>
    </row>
    <row r="40" spans="1:14" ht="30" customHeight="1">
      <c r="A40" s="185" t="s">
        <v>35</v>
      </c>
      <c r="B40" s="186">
        <v>334</v>
      </c>
      <c r="C40" s="186">
        <v>307</v>
      </c>
      <c r="D40" s="186">
        <v>97</v>
      </c>
      <c r="E40" s="186">
        <v>4</v>
      </c>
      <c r="F40" s="186">
        <v>4</v>
      </c>
      <c r="G40" s="186">
        <v>132</v>
      </c>
      <c r="H40" s="186">
        <v>700</v>
      </c>
      <c r="I40" s="186">
        <v>227</v>
      </c>
      <c r="J40" s="186">
        <v>98</v>
      </c>
      <c r="K40" s="186">
        <v>121</v>
      </c>
      <c r="L40" s="186">
        <v>33</v>
      </c>
      <c r="M40" s="186">
        <v>17</v>
      </c>
      <c r="N40" s="189">
        <f t="shared" si="0"/>
        <v>1025</v>
      </c>
    </row>
    <row r="41" spans="1:14" ht="18" customHeight="1">
      <c r="A41" s="185" t="s">
        <v>28</v>
      </c>
      <c r="B41" s="186">
        <v>2155</v>
      </c>
      <c r="C41" s="186">
        <v>1878</v>
      </c>
      <c r="D41" s="186">
        <v>884</v>
      </c>
      <c r="E41" s="186">
        <v>14</v>
      </c>
      <c r="F41" s="186">
        <v>26</v>
      </c>
      <c r="G41" s="186">
        <v>267</v>
      </c>
      <c r="H41" s="186">
        <v>1047</v>
      </c>
      <c r="I41" s="186">
        <v>1027</v>
      </c>
      <c r="J41" s="186">
        <v>449</v>
      </c>
      <c r="K41" s="186">
        <v>278</v>
      </c>
      <c r="L41" s="186">
        <v>134</v>
      </c>
      <c r="M41" s="186">
        <v>73</v>
      </c>
      <c r="N41" s="189">
        <f t="shared" si="0"/>
        <v>2523</v>
      </c>
    </row>
    <row r="42" spans="1:14" ht="18" customHeight="1">
      <c r="A42" s="185" t="s">
        <v>39</v>
      </c>
      <c r="B42" s="186">
        <v>1319</v>
      </c>
      <c r="C42" s="186">
        <v>1537</v>
      </c>
      <c r="D42" s="186">
        <v>1358</v>
      </c>
      <c r="E42" s="186">
        <v>2</v>
      </c>
      <c r="F42" s="186">
        <v>3</v>
      </c>
      <c r="G42" s="186">
        <v>20</v>
      </c>
      <c r="H42" s="186">
        <v>77</v>
      </c>
      <c r="I42" s="186">
        <v>65</v>
      </c>
      <c r="J42" s="186">
        <v>92</v>
      </c>
      <c r="K42" s="186">
        <v>86</v>
      </c>
      <c r="L42" s="186">
        <v>46</v>
      </c>
      <c r="M42" s="186">
        <v>77</v>
      </c>
      <c r="N42" s="189">
        <f t="shared" si="0"/>
        <v>234</v>
      </c>
    </row>
    <row r="43" spans="1:14" ht="18" customHeight="1">
      <c r="A43" s="185" t="s">
        <v>24</v>
      </c>
      <c r="B43" s="186">
        <v>19233</v>
      </c>
      <c r="C43" s="186">
        <v>8127</v>
      </c>
      <c r="D43" s="186">
        <v>4627</v>
      </c>
      <c r="E43" s="186">
        <v>143</v>
      </c>
      <c r="F43" s="186">
        <v>241</v>
      </c>
      <c r="G43" s="186">
        <v>672</v>
      </c>
      <c r="H43" s="186">
        <v>1644</v>
      </c>
      <c r="I43" s="186">
        <v>1615</v>
      </c>
      <c r="J43" s="186">
        <v>1166</v>
      </c>
      <c r="K43" s="186">
        <v>1240</v>
      </c>
      <c r="L43" s="186">
        <v>828</v>
      </c>
      <c r="M43" s="186">
        <v>467</v>
      </c>
      <c r="N43" s="189">
        <f t="shared" si="0"/>
        <v>4425</v>
      </c>
    </row>
    <row r="44" spans="1:14" ht="18" customHeight="1">
      <c r="A44" s="185" t="s">
        <v>17</v>
      </c>
      <c r="B44" s="186">
        <v>9781</v>
      </c>
      <c r="C44" s="186">
        <v>9654</v>
      </c>
      <c r="D44" s="186">
        <v>5613</v>
      </c>
      <c r="E44" s="186">
        <v>3071</v>
      </c>
      <c r="F44" s="186">
        <v>3641</v>
      </c>
      <c r="G44" s="186">
        <v>4800</v>
      </c>
      <c r="H44" s="186">
        <v>4887</v>
      </c>
      <c r="I44" s="186">
        <v>4632</v>
      </c>
      <c r="J44" s="186">
        <v>4563</v>
      </c>
      <c r="K44" s="186">
        <v>3658</v>
      </c>
      <c r="L44" s="186">
        <v>3097</v>
      </c>
      <c r="M44" s="186">
        <v>1955</v>
      </c>
      <c r="N44" s="189">
        <f t="shared" si="0"/>
        <v>14082</v>
      </c>
    </row>
    <row r="45" spans="1:14" ht="18" customHeight="1">
      <c r="A45" s="185" t="s">
        <v>18</v>
      </c>
      <c r="B45" s="186">
        <v>11591</v>
      </c>
      <c r="C45" s="186">
        <v>9965</v>
      </c>
      <c r="D45" s="186">
        <v>4397</v>
      </c>
      <c r="E45" s="186">
        <v>569</v>
      </c>
      <c r="F45" s="186">
        <v>724</v>
      </c>
      <c r="G45" s="186">
        <v>1031</v>
      </c>
      <c r="H45" s="186">
        <v>1850</v>
      </c>
      <c r="I45" s="186">
        <v>1853</v>
      </c>
      <c r="J45" s="186">
        <v>1864</v>
      </c>
      <c r="K45" s="186">
        <v>3059</v>
      </c>
      <c r="L45" s="186">
        <v>3257</v>
      </c>
      <c r="M45" s="186">
        <v>2298</v>
      </c>
      <c r="N45" s="189">
        <f t="shared" si="0"/>
        <v>5567</v>
      </c>
    </row>
    <row r="46" spans="1:14" ht="18" customHeight="1">
      <c r="A46" s="185" t="s">
        <v>81</v>
      </c>
      <c r="B46" s="186">
        <v>377</v>
      </c>
      <c r="C46" s="186">
        <v>313</v>
      </c>
      <c r="D46" s="186">
        <v>176</v>
      </c>
      <c r="E46" s="186">
        <v>4</v>
      </c>
      <c r="F46" s="186">
        <v>19</v>
      </c>
      <c r="G46" s="186">
        <v>54</v>
      </c>
      <c r="H46" s="186">
        <v>175</v>
      </c>
      <c r="I46" s="186">
        <v>112</v>
      </c>
      <c r="J46" s="186">
        <v>92</v>
      </c>
      <c r="K46" s="186">
        <v>116</v>
      </c>
      <c r="L46" s="186">
        <v>117</v>
      </c>
      <c r="M46" s="186">
        <v>106</v>
      </c>
      <c r="N46" s="189">
        <f t="shared" si="0"/>
        <v>379</v>
      </c>
    </row>
    <row r="47" spans="1:14" ht="18" customHeight="1">
      <c r="A47" s="185" t="s">
        <v>82</v>
      </c>
      <c r="B47" s="186">
        <v>161</v>
      </c>
      <c r="C47" s="186">
        <v>251</v>
      </c>
      <c r="D47" s="186">
        <v>134</v>
      </c>
      <c r="E47" s="186">
        <v>40</v>
      </c>
      <c r="F47" s="186">
        <v>32</v>
      </c>
      <c r="G47" s="186">
        <v>56</v>
      </c>
      <c r="H47" s="186">
        <v>117</v>
      </c>
      <c r="I47" s="186">
        <v>51</v>
      </c>
      <c r="J47" s="186">
        <v>23</v>
      </c>
      <c r="K47" s="186">
        <v>69</v>
      </c>
      <c r="L47" s="186">
        <v>30</v>
      </c>
      <c r="M47" s="186">
        <v>41</v>
      </c>
      <c r="N47" s="189">
        <f t="shared" si="0"/>
        <v>191</v>
      </c>
    </row>
    <row r="48" spans="1:14" ht="18" customHeight="1">
      <c r="A48" s="185" t="s">
        <v>55</v>
      </c>
      <c r="B48" s="186">
        <v>21</v>
      </c>
      <c r="C48" s="186">
        <v>32</v>
      </c>
      <c r="D48" s="186">
        <v>8</v>
      </c>
      <c r="E48" s="186">
        <v>0</v>
      </c>
      <c r="F48" s="186">
        <v>0</v>
      </c>
      <c r="G48" s="186">
        <v>2</v>
      </c>
      <c r="H48" s="186">
        <v>3</v>
      </c>
      <c r="I48" s="186">
        <v>2</v>
      </c>
      <c r="J48" s="186">
        <v>1</v>
      </c>
      <c r="K48" s="186">
        <v>3</v>
      </c>
      <c r="L48" s="186">
        <v>1</v>
      </c>
      <c r="M48" s="186">
        <v>5</v>
      </c>
      <c r="N48" s="189">
        <f t="shared" si="0"/>
        <v>6</v>
      </c>
    </row>
    <row r="49" spans="1:14" ht="18" customHeight="1">
      <c r="A49" s="185" t="s">
        <v>83</v>
      </c>
      <c r="B49" s="186">
        <v>140</v>
      </c>
      <c r="C49" s="186">
        <v>219</v>
      </c>
      <c r="D49" s="186">
        <v>126</v>
      </c>
      <c r="E49" s="186">
        <v>40</v>
      </c>
      <c r="F49" s="186">
        <v>32</v>
      </c>
      <c r="G49" s="186">
        <v>54</v>
      </c>
      <c r="H49" s="186">
        <v>114</v>
      </c>
      <c r="I49" s="186">
        <v>49</v>
      </c>
      <c r="J49" s="186">
        <v>22</v>
      </c>
      <c r="K49" s="186">
        <v>66</v>
      </c>
      <c r="L49" s="186">
        <v>29</v>
      </c>
      <c r="M49" s="186">
        <v>36</v>
      </c>
      <c r="N49" s="189">
        <f t="shared" si="0"/>
        <v>185</v>
      </c>
    </row>
    <row r="50" spans="1:14" ht="18" customHeight="1">
      <c r="A50" s="185" t="s">
        <v>84</v>
      </c>
      <c r="B50" s="186">
        <v>3577</v>
      </c>
      <c r="C50" s="186">
        <v>3817</v>
      </c>
      <c r="D50" s="186">
        <v>1445</v>
      </c>
      <c r="E50" s="186">
        <v>230</v>
      </c>
      <c r="F50" s="186">
        <v>333</v>
      </c>
      <c r="G50" s="186">
        <v>689</v>
      </c>
      <c r="H50" s="186">
        <v>1401</v>
      </c>
      <c r="I50" s="186">
        <v>1602</v>
      </c>
      <c r="J50" s="186">
        <v>1171</v>
      </c>
      <c r="K50" s="186">
        <v>850</v>
      </c>
      <c r="L50" s="186">
        <v>661</v>
      </c>
      <c r="M50" s="186">
        <v>525</v>
      </c>
      <c r="N50" s="189">
        <f t="shared" si="0"/>
        <v>4174</v>
      </c>
    </row>
    <row r="51" spans="1:14" ht="18" customHeight="1">
      <c r="A51" s="185" t="s">
        <v>85</v>
      </c>
      <c r="B51" s="186">
        <v>2997</v>
      </c>
      <c r="C51" s="186">
        <v>3361</v>
      </c>
      <c r="D51" s="186">
        <v>1199</v>
      </c>
      <c r="E51" s="186">
        <v>116</v>
      </c>
      <c r="F51" s="186">
        <v>169</v>
      </c>
      <c r="G51" s="186">
        <v>494</v>
      </c>
      <c r="H51" s="186">
        <v>814</v>
      </c>
      <c r="I51" s="186">
        <v>902</v>
      </c>
      <c r="J51" s="186">
        <v>849</v>
      </c>
      <c r="K51" s="186">
        <v>723</v>
      </c>
      <c r="L51" s="186">
        <v>574</v>
      </c>
      <c r="M51" s="186">
        <v>446</v>
      </c>
      <c r="N51" s="189">
        <f t="shared" si="0"/>
        <v>2565</v>
      </c>
    </row>
    <row r="52" spans="1:14" ht="18" customHeight="1">
      <c r="A52" s="185" t="s">
        <v>45</v>
      </c>
      <c r="B52" s="186">
        <v>248</v>
      </c>
      <c r="C52" s="186">
        <v>274</v>
      </c>
      <c r="D52" s="186">
        <v>105</v>
      </c>
      <c r="E52" s="186">
        <v>1</v>
      </c>
      <c r="F52" s="186">
        <v>5</v>
      </c>
      <c r="G52" s="186">
        <v>16</v>
      </c>
      <c r="H52" s="186">
        <v>43</v>
      </c>
      <c r="I52" s="186">
        <v>74</v>
      </c>
      <c r="J52" s="186">
        <v>56</v>
      </c>
      <c r="K52" s="186">
        <v>54</v>
      </c>
      <c r="L52" s="186">
        <v>15</v>
      </c>
      <c r="M52" s="186">
        <v>18</v>
      </c>
      <c r="N52" s="189">
        <f t="shared" si="0"/>
        <v>173</v>
      </c>
    </row>
    <row r="53" spans="1:14" ht="18" customHeight="1">
      <c r="A53" s="185" t="s">
        <v>21</v>
      </c>
      <c r="B53" s="186">
        <v>2749</v>
      </c>
      <c r="C53" s="186">
        <v>3087</v>
      </c>
      <c r="D53" s="186">
        <v>1094</v>
      </c>
      <c r="E53" s="186">
        <v>115</v>
      </c>
      <c r="F53" s="186">
        <v>164</v>
      </c>
      <c r="G53" s="186">
        <v>478</v>
      </c>
      <c r="H53" s="186">
        <v>769</v>
      </c>
      <c r="I53" s="186">
        <v>828</v>
      </c>
      <c r="J53" s="186">
        <v>793</v>
      </c>
      <c r="K53" s="186">
        <v>669</v>
      </c>
      <c r="L53" s="186">
        <v>559</v>
      </c>
      <c r="M53" s="186">
        <v>428</v>
      </c>
      <c r="N53" s="189">
        <f t="shared" si="0"/>
        <v>2390</v>
      </c>
    </row>
    <row r="54" spans="1:14" ht="30" customHeight="1">
      <c r="A54" s="185" t="s">
        <v>86</v>
      </c>
      <c r="B54" s="186"/>
      <c r="C54" s="186"/>
      <c r="D54" s="186"/>
      <c r="E54" s="186"/>
      <c r="F54" s="186"/>
      <c r="G54" s="186"/>
      <c r="H54" s="186">
        <v>2</v>
      </c>
      <c r="I54" s="186"/>
      <c r="J54" s="186"/>
      <c r="K54" s="186"/>
      <c r="L54" s="186"/>
      <c r="M54" s="186"/>
      <c r="N54" s="189">
        <f t="shared" si="0"/>
        <v>2</v>
      </c>
    </row>
    <row r="55" spans="1:14" ht="30" customHeight="1">
      <c r="A55" s="185" t="s">
        <v>87</v>
      </c>
      <c r="B55" s="186">
        <v>580</v>
      </c>
      <c r="C55" s="186">
        <v>456</v>
      </c>
      <c r="D55" s="186">
        <v>246</v>
      </c>
      <c r="E55" s="186">
        <v>114</v>
      </c>
      <c r="F55" s="186">
        <v>164</v>
      </c>
      <c r="G55" s="186">
        <v>195</v>
      </c>
      <c r="H55" s="186">
        <v>587</v>
      </c>
      <c r="I55" s="186">
        <v>700</v>
      </c>
      <c r="J55" s="186">
        <v>322</v>
      </c>
      <c r="K55" s="186">
        <v>127</v>
      </c>
      <c r="L55" s="186">
        <v>87</v>
      </c>
      <c r="M55" s="186">
        <v>79</v>
      </c>
      <c r="N55" s="189">
        <f t="shared" si="0"/>
        <v>1609</v>
      </c>
    </row>
    <row r="56" spans="1:14" ht="18" customHeight="1">
      <c r="A56" s="185" t="s">
        <v>54</v>
      </c>
      <c r="B56" s="186">
        <v>95</v>
      </c>
      <c r="C56" s="186">
        <v>91</v>
      </c>
      <c r="D56" s="186">
        <v>54</v>
      </c>
      <c r="E56" s="186">
        <v>0</v>
      </c>
      <c r="F56" s="186">
        <v>0</v>
      </c>
      <c r="G56" s="186">
        <v>19</v>
      </c>
      <c r="H56" s="186">
        <v>23</v>
      </c>
      <c r="I56" s="186">
        <v>21</v>
      </c>
      <c r="J56" s="186">
        <v>20</v>
      </c>
      <c r="K56" s="186">
        <v>11</v>
      </c>
      <c r="L56" s="186">
        <v>6</v>
      </c>
      <c r="M56" s="186">
        <v>14</v>
      </c>
      <c r="N56" s="189">
        <f t="shared" si="0"/>
        <v>64</v>
      </c>
    </row>
    <row r="57" spans="1:14" ht="42.95" customHeight="1">
      <c r="A57" s="185" t="s">
        <v>88</v>
      </c>
      <c r="B57" s="186">
        <v>485</v>
      </c>
      <c r="C57" s="186">
        <v>365</v>
      </c>
      <c r="D57" s="186">
        <v>192</v>
      </c>
      <c r="E57" s="186">
        <v>114</v>
      </c>
      <c r="F57" s="186">
        <v>164</v>
      </c>
      <c r="G57" s="186">
        <v>176</v>
      </c>
      <c r="H57" s="186">
        <v>564</v>
      </c>
      <c r="I57" s="186">
        <v>679</v>
      </c>
      <c r="J57" s="186">
        <v>302</v>
      </c>
      <c r="K57" s="186">
        <v>116</v>
      </c>
      <c r="L57" s="186">
        <v>81</v>
      </c>
      <c r="M57" s="186">
        <v>65</v>
      </c>
      <c r="N57" s="189">
        <f t="shared" si="0"/>
        <v>1545</v>
      </c>
    </row>
    <row r="58" spans="1:14" ht="18" customHeight="1">
      <c r="A58" s="185" t="s">
        <v>89</v>
      </c>
      <c r="B58" s="186">
        <v>3794</v>
      </c>
      <c r="C58" s="186">
        <v>3463</v>
      </c>
      <c r="D58" s="186">
        <v>1480</v>
      </c>
      <c r="E58" s="186">
        <v>21</v>
      </c>
      <c r="F58" s="186">
        <v>49</v>
      </c>
      <c r="G58" s="186">
        <v>283</v>
      </c>
      <c r="H58" s="186">
        <v>627</v>
      </c>
      <c r="I58" s="186">
        <v>757</v>
      </c>
      <c r="J58" s="186">
        <v>640</v>
      </c>
      <c r="K58" s="186">
        <v>550</v>
      </c>
      <c r="L58" s="186">
        <v>589</v>
      </c>
      <c r="M58" s="186">
        <v>634</v>
      </c>
      <c r="N58" s="189">
        <f t="shared" si="0"/>
        <v>2024</v>
      </c>
    </row>
    <row r="59" spans="1:14" ht="18" customHeight="1">
      <c r="A59" s="185" t="s">
        <v>48</v>
      </c>
      <c r="B59" s="186">
        <v>407</v>
      </c>
      <c r="C59" s="186">
        <v>290</v>
      </c>
      <c r="D59" s="186">
        <v>140</v>
      </c>
      <c r="E59" s="186">
        <v>0</v>
      </c>
      <c r="F59" s="186">
        <v>1</v>
      </c>
      <c r="G59" s="186">
        <v>30</v>
      </c>
      <c r="H59" s="186">
        <v>92</v>
      </c>
      <c r="I59" s="186">
        <v>81</v>
      </c>
      <c r="J59" s="186">
        <v>65</v>
      </c>
      <c r="K59" s="186">
        <v>12</v>
      </c>
      <c r="L59" s="186">
        <v>17</v>
      </c>
      <c r="M59" s="186">
        <v>10</v>
      </c>
      <c r="N59" s="189">
        <f t="shared" si="0"/>
        <v>238</v>
      </c>
    </row>
    <row r="60" spans="1:14" ht="18" customHeight="1">
      <c r="A60" s="185" t="s">
        <v>53</v>
      </c>
      <c r="B60" s="186">
        <v>826</v>
      </c>
      <c r="C60" s="186">
        <v>712</v>
      </c>
      <c r="D60" s="186">
        <v>277</v>
      </c>
      <c r="E60" s="186">
        <v>1</v>
      </c>
      <c r="F60" s="186">
        <v>1</v>
      </c>
      <c r="G60" s="186">
        <v>8</v>
      </c>
      <c r="H60" s="186">
        <v>57</v>
      </c>
      <c r="I60" s="186">
        <v>101</v>
      </c>
      <c r="J60" s="186">
        <v>52</v>
      </c>
      <c r="K60" s="186">
        <v>12</v>
      </c>
      <c r="L60" s="186">
        <v>10</v>
      </c>
      <c r="M60" s="186">
        <v>9</v>
      </c>
      <c r="N60" s="189">
        <f t="shared" si="0"/>
        <v>210</v>
      </c>
    </row>
    <row r="61" spans="1:14" ht="18" customHeight="1">
      <c r="A61" s="185" t="s">
        <v>56</v>
      </c>
      <c r="B61" s="186">
        <v>71</v>
      </c>
      <c r="C61" s="186">
        <v>70</v>
      </c>
      <c r="D61" s="186">
        <v>3</v>
      </c>
      <c r="E61" s="186">
        <v>0</v>
      </c>
      <c r="F61" s="186">
        <v>0</v>
      </c>
      <c r="G61" s="186">
        <v>4</v>
      </c>
      <c r="H61" s="186">
        <v>18</v>
      </c>
      <c r="I61" s="186">
        <v>40</v>
      </c>
      <c r="J61" s="186">
        <v>7</v>
      </c>
      <c r="K61" s="186">
        <v>1</v>
      </c>
      <c r="L61" s="186"/>
      <c r="M61" s="186"/>
      <c r="N61" s="189">
        <f t="shared" si="0"/>
        <v>65</v>
      </c>
    </row>
    <row r="62" spans="1:14" ht="18" customHeight="1">
      <c r="A62" s="185" t="s">
        <v>33</v>
      </c>
      <c r="B62" s="186">
        <v>1105</v>
      </c>
      <c r="C62" s="186">
        <v>1086</v>
      </c>
      <c r="D62" s="186">
        <v>190</v>
      </c>
      <c r="E62" s="186">
        <v>1</v>
      </c>
      <c r="F62" s="186">
        <v>1</v>
      </c>
      <c r="G62" s="186">
        <v>8</v>
      </c>
      <c r="H62" s="186">
        <v>72</v>
      </c>
      <c r="I62" s="186">
        <v>89</v>
      </c>
      <c r="J62" s="186">
        <v>78</v>
      </c>
      <c r="K62" s="186">
        <v>100</v>
      </c>
      <c r="L62" s="186">
        <v>67</v>
      </c>
      <c r="M62" s="186">
        <v>50</v>
      </c>
      <c r="N62" s="189">
        <f t="shared" si="0"/>
        <v>239</v>
      </c>
    </row>
    <row r="63" spans="1:14" ht="18" customHeight="1">
      <c r="A63" s="185" t="s">
        <v>90</v>
      </c>
      <c r="B63" s="186">
        <v>1385</v>
      </c>
      <c r="C63" s="186">
        <v>1305</v>
      </c>
      <c r="D63" s="186">
        <v>870</v>
      </c>
      <c r="E63" s="186">
        <v>19</v>
      </c>
      <c r="F63" s="186">
        <v>46</v>
      </c>
      <c r="G63" s="186">
        <v>233</v>
      </c>
      <c r="H63" s="186">
        <v>388</v>
      </c>
      <c r="I63" s="186">
        <v>446</v>
      </c>
      <c r="J63" s="186">
        <v>438</v>
      </c>
      <c r="K63" s="186">
        <v>425</v>
      </c>
      <c r="L63" s="186">
        <v>495</v>
      </c>
      <c r="M63" s="186">
        <v>565</v>
      </c>
      <c r="N63" s="189">
        <f t="shared" si="0"/>
        <v>1272</v>
      </c>
    </row>
    <row r="64" spans="1:14" ht="42.95" customHeight="1">
      <c r="A64" s="185" t="s">
        <v>91</v>
      </c>
      <c r="B64" s="186">
        <v>177</v>
      </c>
      <c r="C64" s="186">
        <v>193</v>
      </c>
      <c r="D64" s="186">
        <v>38</v>
      </c>
      <c r="E64" s="186">
        <v>1</v>
      </c>
      <c r="F64" s="186">
        <v>1</v>
      </c>
      <c r="G64" s="186">
        <v>15</v>
      </c>
      <c r="H64" s="186">
        <v>62</v>
      </c>
      <c r="I64" s="186">
        <v>50</v>
      </c>
      <c r="J64" s="186">
        <v>49</v>
      </c>
      <c r="K64" s="186">
        <v>52</v>
      </c>
      <c r="L64" s="186">
        <v>21</v>
      </c>
      <c r="M64" s="186">
        <v>34</v>
      </c>
      <c r="N64" s="189">
        <f t="shared" si="0"/>
        <v>161</v>
      </c>
    </row>
    <row r="65" spans="1:14" ht="18" customHeight="1">
      <c r="A65" s="185" t="s">
        <v>51</v>
      </c>
      <c r="B65" s="186">
        <v>144</v>
      </c>
      <c r="C65" s="186">
        <v>157</v>
      </c>
      <c r="D65" s="186">
        <v>32</v>
      </c>
      <c r="E65" s="186">
        <v>1</v>
      </c>
      <c r="F65" s="186">
        <v>1</v>
      </c>
      <c r="G65" s="186">
        <v>14</v>
      </c>
      <c r="H65" s="186">
        <v>58</v>
      </c>
      <c r="I65" s="186">
        <v>42</v>
      </c>
      <c r="J65" s="186">
        <v>47</v>
      </c>
      <c r="K65" s="186">
        <v>42</v>
      </c>
      <c r="L65" s="186">
        <v>15</v>
      </c>
      <c r="M65" s="186">
        <v>27</v>
      </c>
      <c r="N65" s="189">
        <f t="shared" si="0"/>
        <v>147</v>
      </c>
    </row>
    <row r="66" spans="1:14" ht="30" customHeight="1">
      <c r="A66" s="185" t="s">
        <v>92</v>
      </c>
      <c r="B66" s="186">
        <v>33</v>
      </c>
      <c r="C66" s="186">
        <v>36</v>
      </c>
      <c r="D66" s="186">
        <v>6</v>
      </c>
      <c r="E66" s="186">
        <v>0</v>
      </c>
      <c r="F66" s="186">
        <v>0</v>
      </c>
      <c r="G66" s="186">
        <v>1</v>
      </c>
      <c r="H66" s="186">
        <v>4</v>
      </c>
      <c r="I66" s="186">
        <v>8</v>
      </c>
      <c r="J66" s="186">
        <v>2</v>
      </c>
      <c r="K66" s="186">
        <v>10</v>
      </c>
      <c r="L66" s="186">
        <v>6</v>
      </c>
      <c r="M66" s="186">
        <v>7</v>
      </c>
      <c r="N66" s="189">
        <f t="shared" si="0"/>
        <v>14</v>
      </c>
    </row>
  </sheetData>
  <phoneticPr fontId="13" type="noConversion"/>
  <pageMargins left="0" right="0" top="0" bottom="0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5D94-5870-49B8-87C4-4C2BFBF2BD6C}">
  <sheetPr>
    <tabColor theme="4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8.25" style="28" customWidth="1"/>
    <col min="2" max="13" width="7.625" style="130" customWidth="1"/>
    <col min="14" max="14" width="11" style="89" customWidth="1"/>
    <col min="15" max="16384" width="8.625" style="28"/>
  </cols>
  <sheetData>
    <row r="1" spans="1:14" ht="23.1" customHeight="1">
      <c r="A1" s="38" t="s">
        <v>70</v>
      </c>
      <c r="B1" s="121"/>
      <c r="C1" s="121"/>
      <c r="D1" s="121"/>
      <c r="E1" s="122"/>
      <c r="F1" s="122"/>
      <c r="G1" s="122"/>
      <c r="H1" s="122"/>
      <c r="I1" s="122"/>
      <c r="J1" s="122"/>
      <c r="K1" s="122"/>
      <c r="L1" s="122"/>
      <c r="M1" s="122"/>
      <c r="N1" s="90"/>
    </row>
    <row r="2" spans="1:14" ht="9.9499999999999993" customHeight="1">
      <c r="A2" s="34" t="s">
        <v>71</v>
      </c>
      <c r="B2" s="123"/>
      <c r="C2" s="123"/>
      <c r="D2" s="123"/>
      <c r="E2" s="124"/>
      <c r="F2" s="124"/>
      <c r="G2" s="124"/>
      <c r="H2" s="124"/>
      <c r="I2" s="124"/>
      <c r="J2" s="124"/>
      <c r="K2" s="124"/>
      <c r="L2" s="124"/>
      <c r="M2" s="124"/>
      <c r="N2" s="91"/>
    </row>
    <row r="3" spans="1:14">
      <c r="A3" s="35" t="s">
        <v>71</v>
      </c>
      <c r="B3" s="125"/>
      <c r="C3" s="125"/>
      <c r="D3" s="125"/>
      <c r="E3" s="126" t="s">
        <v>72</v>
      </c>
      <c r="F3" s="127"/>
      <c r="G3" s="127"/>
      <c r="H3" s="128"/>
      <c r="I3" s="128"/>
      <c r="J3" s="128"/>
      <c r="K3" s="128"/>
      <c r="L3" s="128"/>
      <c r="M3" s="128"/>
    </row>
    <row r="4" spans="1:14" ht="42.95" customHeight="1">
      <c r="A4" s="36"/>
      <c r="B4" s="129"/>
      <c r="C4" s="129"/>
      <c r="D4" s="129"/>
      <c r="E4" s="126" t="s">
        <v>74</v>
      </c>
      <c r="F4" s="127"/>
      <c r="G4" s="127"/>
      <c r="H4" s="128"/>
      <c r="I4" s="128"/>
      <c r="J4" s="128"/>
      <c r="K4" s="128"/>
      <c r="L4" s="128"/>
      <c r="M4" s="128"/>
      <c r="N4" s="92" t="s">
        <v>71</v>
      </c>
    </row>
    <row r="5" spans="1:14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31857</v>
      </c>
      <c r="C6" s="183">
        <v>38990</v>
      </c>
      <c r="D6" s="183">
        <v>51782</v>
      </c>
      <c r="E6" s="183">
        <v>81422</v>
      </c>
      <c r="F6" s="183">
        <v>145581</v>
      </c>
      <c r="G6" s="183">
        <v>265706</v>
      </c>
      <c r="H6" s="183">
        <v>447745</v>
      </c>
      <c r="I6" s="183">
        <v>447959</v>
      </c>
      <c r="J6" s="183">
        <v>281028</v>
      </c>
      <c r="K6" s="183">
        <v>240035</v>
      </c>
      <c r="L6" s="183">
        <v>207881</v>
      </c>
      <c r="M6" s="183">
        <v>228008</v>
      </c>
      <c r="N6" s="189">
        <f>SUM(H6:J6)</f>
        <v>1176732</v>
      </c>
    </row>
    <row r="7" spans="1:14" ht="18" customHeight="1">
      <c r="A7" s="184" t="s">
        <v>76</v>
      </c>
      <c r="B7" s="184">
        <v>19646</v>
      </c>
      <c r="C7" s="184">
        <v>25973</v>
      </c>
      <c r="D7" s="184">
        <v>36649</v>
      </c>
      <c r="E7" s="184">
        <v>64499</v>
      </c>
      <c r="F7" s="184">
        <v>124142</v>
      </c>
      <c r="G7" s="184">
        <v>232754</v>
      </c>
      <c r="H7" s="184">
        <v>376553</v>
      </c>
      <c r="I7" s="184">
        <v>361082</v>
      </c>
      <c r="J7" s="184">
        <v>211340</v>
      </c>
      <c r="K7" s="184">
        <v>178745</v>
      </c>
      <c r="L7" s="184">
        <v>154499</v>
      </c>
      <c r="M7" s="184">
        <v>176751</v>
      </c>
      <c r="N7" s="189">
        <f t="shared" ref="N7:N66" si="0">SUM(H7:J7)</f>
        <v>948975</v>
      </c>
    </row>
    <row r="8" spans="1:14" ht="18" customHeight="1">
      <c r="A8" s="190" t="s">
        <v>77</v>
      </c>
      <c r="B8" s="190">
        <v>12211</v>
      </c>
      <c r="C8" s="190">
        <v>13017</v>
      </c>
      <c r="D8" s="190">
        <v>15133</v>
      </c>
      <c r="E8" s="190">
        <v>16923</v>
      </c>
      <c r="F8" s="190">
        <v>21439</v>
      </c>
      <c r="G8" s="190">
        <v>32952</v>
      </c>
      <c r="H8" s="190">
        <v>71192</v>
      </c>
      <c r="I8" s="190">
        <v>86877</v>
      </c>
      <c r="J8" s="190">
        <v>69688</v>
      </c>
      <c r="K8" s="190">
        <v>61290</v>
      </c>
      <c r="L8" s="190">
        <v>53382</v>
      </c>
      <c r="M8" s="190">
        <v>51257</v>
      </c>
      <c r="N8" s="189">
        <f t="shared" si="0"/>
        <v>227757</v>
      </c>
    </row>
    <row r="9" spans="1:14" ht="18" customHeight="1">
      <c r="A9" s="185" t="s">
        <v>78</v>
      </c>
      <c r="B9" s="186">
        <v>9602</v>
      </c>
      <c r="C9" s="186">
        <v>11356</v>
      </c>
      <c r="D9" s="186">
        <v>13126</v>
      </c>
      <c r="E9" s="186">
        <v>15297</v>
      </c>
      <c r="F9" s="186">
        <v>19273</v>
      </c>
      <c r="G9" s="186">
        <v>29472</v>
      </c>
      <c r="H9" s="186">
        <v>63439</v>
      </c>
      <c r="I9" s="186">
        <v>77898</v>
      </c>
      <c r="J9" s="186">
        <v>60178</v>
      </c>
      <c r="K9" s="186">
        <v>54499</v>
      </c>
      <c r="L9" s="186">
        <v>47180</v>
      </c>
      <c r="M9" s="186">
        <v>44963</v>
      </c>
      <c r="N9" s="189">
        <f t="shared" si="0"/>
        <v>201515</v>
      </c>
    </row>
    <row r="10" spans="1:14" ht="18" customHeight="1">
      <c r="A10" s="185" t="s">
        <v>79</v>
      </c>
      <c r="B10" s="186">
        <v>4534</v>
      </c>
      <c r="C10" s="186">
        <v>4810</v>
      </c>
      <c r="D10" s="186">
        <v>5287</v>
      </c>
      <c r="E10" s="186">
        <v>6569</v>
      </c>
      <c r="F10" s="186">
        <v>9504</v>
      </c>
      <c r="G10" s="186">
        <v>17472</v>
      </c>
      <c r="H10" s="186">
        <v>45986</v>
      </c>
      <c r="I10" s="186">
        <v>61269</v>
      </c>
      <c r="J10" s="186">
        <v>45986</v>
      </c>
      <c r="K10" s="186">
        <v>39063</v>
      </c>
      <c r="L10" s="186">
        <v>32436</v>
      </c>
      <c r="M10" s="186">
        <v>30135</v>
      </c>
      <c r="N10" s="189">
        <f t="shared" si="0"/>
        <v>153241</v>
      </c>
    </row>
    <row r="11" spans="1:14" ht="18" customHeight="1">
      <c r="A11" s="185" t="s">
        <v>32</v>
      </c>
      <c r="B11" s="186">
        <v>99</v>
      </c>
      <c r="C11" s="186">
        <v>97</v>
      </c>
      <c r="D11" s="186">
        <v>136</v>
      </c>
      <c r="E11" s="186">
        <v>153</v>
      </c>
      <c r="F11" s="186">
        <v>235</v>
      </c>
      <c r="G11" s="186">
        <v>376</v>
      </c>
      <c r="H11" s="186">
        <v>876</v>
      </c>
      <c r="I11" s="186">
        <v>1123</v>
      </c>
      <c r="J11" s="186">
        <v>973</v>
      </c>
      <c r="K11" s="186">
        <v>794</v>
      </c>
      <c r="L11" s="186">
        <v>911</v>
      </c>
      <c r="M11" s="186">
        <v>849</v>
      </c>
      <c r="N11" s="189">
        <f t="shared" si="0"/>
        <v>2972</v>
      </c>
    </row>
    <row r="12" spans="1:14" ht="18" customHeight="1">
      <c r="A12" s="185" t="s">
        <v>40</v>
      </c>
      <c r="B12" s="186">
        <v>31</v>
      </c>
      <c r="C12" s="186">
        <v>44</v>
      </c>
      <c r="D12" s="186">
        <v>56</v>
      </c>
      <c r="E12" s="186">
        <v>78</v>
      </c>
      <c r="F12" s="186">
        <v>119</v>
      </c>
      <c r="G12" s="186">
        <v>86</v>
      </c>
      <c r="H12" s="186">
        <v>201</v>
      </c>
      <c r="I12" s="186">
        <v>228</v>
      </c>
      <c r="J12" s="186">
        <v>360</v>
      </c>
      <c r="K12" s="186">
        <v>459</v>
      </c>
      <c r="L12" s="186">
        <v>318</v>
      </c>
      <c r="M12" s="186">
        <v>344</v>
      </c>
      <c r="N12" s="189">
        <f t="shared" si="0"/>
        <v>789</v>
      </c>
    </row>
    <row r="13" spans="1:14" ht="18" customHeight="1">
      <c r="A13" s="185" t="s">
        <v>36</v>
      </c>
      <c r="B13" s="186">
        <v>129</v>
      </c>
      <c r="C13" s="186">
        <v>100</v>
      </c>
      <c r="D13" s="186">
        <v>35</v>
      </c>
      <c r="E13" s="186">
        <v>83</v>
      </c>
      <c r="F13" s="186">
        <v>149</v>
      </c>
      <c r="G13" s="186">
        <v>240</v>
      </c>
      <c r="H13" s="186">
        <v>651</v>
      </c>
      <c r="I13" s="186">
        <v>805</v>
      </c>
      <c r="J13" s="186">
        <v>618</v>
      </c>
      <c r="K13" s="186">
        <v>427</v>
      </c>
      <c r="L13" s="186">
        <v>453</v>
      </c>
      <c r="M13" s="186">
        <v>219</v>
      </c>
      <c r="N13" s="189">
        <f t="shared" si="0"/>
        <v>2074</v>
      </c>
    </row>
    <row r="14" spans="1:14" ht="18" customHeight="1">
      <c r="A14" s="185" t="s">
        <v>27</v>
      </c>
      <c r="B14" s="186">
        <v>84</v>
      </c>
      <c r="C14" s="186">
        <v>148</v>
      </c>
      <c r="D14" s="186">
        <v>101</v>
      </c>
      <c r="E14" s="186">
        <v>193</v>
      </c>
      <c r="F14" s="186">
        <v>200</v>
      </c>
      <c r="G14" s="186">
        <v>403</v>
      </c>
      <c r="H14" s="186">
        <v>1372</v>
      </c>
      <c r="I14" s="186">
        <v>1655</v>
      </c>
      <c r="J14" s="186">
        <v>1806</v>
      </c>
      <c r="K14" s="186">
        <v>1762</v>
      </c>
      <c r="L14" s="186">
        <v>1570</v>
      </c>
      <c r="M14" s="186">
        <v>953</v>
      </c>
      <c r="N14" s="189">
        <f t="shared" si="0"/>
        <v>4833</v>
      </c>
    </row>
    <row r="15" spans="1:14" ht="18" customHeight="1">
      <c r="A15" s="185" t="s">
        <v>15</v>
      </c>
      <c r="B15" s="186">
        <v>618</v>
      </c>
      <c r="C15" s="186">
        <v>641</v>
      </c>
      <c r="D15" s="186">
        <v>695</v>
      </c>
      <c r="E15" s="186">
        <v>804</v>
      </c>
      <c r="F15" s="186">
        <v>1276</v>
      </c>
      <c r="G15" s="186">
        <v>2490</v>
      </c>
      <c r="H15" s="186">
        <v>8086</v>
      </c>
      <c r="I15" s="186">
        <v>13765</v>
      </c>
      <c r="J15" s="186">
        <v>9867</v>
      </c>
      <c r="K15" s="186">
        <v>6286</v>
      </c>
      <c r="L15" s="186">
        <v>3391</v>
      </c>
      <c r="M15" s="186">
        <v>3405</v>
      </c>
      <c r="N15" s="189">
        <f t="shared" si="0"/>
        <v>31718</v>
      </c>
    </row>
    <row r="16" spans="1:14" ht="18" customHeight="1">
      <c r="A16" s="185" t="s">
        <v>20</v>
      </c>
      <c r="B16" s="186">
        <v>268</v>
      </c>
      <c r="C16" s="186">
        <v>225</v>
      </c>
      <c r="D16" s="186">
        <v>279</v>
      </c>
      <c r="E16" s="186">
        <v>507</v>
      </c>
      <c r="F16" s="186">
        <v>760</v>
      </c>
      <c r="G16" s="186">
        <v>1279</v>
      </c>
      <c r="H16" s="186">
        <v>4934</v>
      </c>
      <c r="I16" s="186">
        <v>4388</v>
      </c>
      <c r="J16" s="186">
        <v>2965</v>
      </c>
      <c r="K16" s="186">
        <v>2873</v>
      </c>
      <c r="L16" s="186">
        <v>2090</v>
      </c>
      <c r="M16" s="186">
        <v>2376</v>
      </c>
      <c r="N16" s="189">
        <f t="shared" si="0"/>
        <v>12287</v>
      </c>
    </row>
    <row r="17" spans="1:14" ht="18" customHeight="1">
      <c r="A17" s="185" t="s">
        <v>31</v>
      </c>
      <c r="B17" s="186">
        <v>135</v>
      </c>
      <c r="C17" s="186">
        <v>98</v>
      </c>
      <c r="D17" s="186">
        <v>93</v>
      </c>
      <c r="E17" s="186">
        <v>135</v>
      </c>
      <c r="F17" s="186">
        <v>222</v>
      </c>
      <c r="G17" s="186">
        <v>578</v>
      </c>
      <c r="H17" s="186">
        <v>939</v>
      </c>
      <c r="I17" s="186">
        <v>1011</v>
      </c>
      <c r="J17" s="186">
        <v>1272</v>
      </c>
      <c r="K17" s="186">
        <v>933</v>
      </c>
      <c r="L17" s="186">
        <v>786</v>
      </c>
      <c r="M17" s="186">
        <v>703</v>
      </c>
      <c r="N17" s="189">
        <f t="shared" si="0"/>
        <v>3222</v>
      </c>
    </row>
    <row r="18" spans="1:14" ht="18" customHeight="1">
      <c r="A18" s="185" t="s">
        <v>37</v>
      </c>
      <c r="B18" s="186">
        <v>67</v>
      </c>
      <c r="C18" s="186">
        <v>42</v>
      </c>
      <c r="D18" s="186">
        <v>21</v>
      </c>
      <c r="E18" s="186">
        <v>41</v>
      </c>
      <c r="F18" s="186">
        <v>57</v>
      </c>
      <c r="G18" s="186">
        <v>125</v>
      </c>
      <c r="H18" s="186">
        <v>503</v>
      </c>
      <c r="I18" s="186">
        <v>743</v>
      </c>
      <c r="J18" s="186">
        <v>332</v>
      </c>
      <c r="K18" s="186">
        <v>557</v>
      </c>
      <c r="L18" s="186">
        <v>515</v>
      </c>
      <c r="M18" s="186">
        <v>295</v>
      </c>
      <c r="N18" s="189">
        <f t="shared" si="0"/>
        <v>1578</v>
      </c>
    </row>
    <row r="19" spans="1:14" ht="18" customHeight="1">
      <c r="A19" s="185" t="s">
        <v>25</v>
      </c>
      <c r="B19" s="186">
        <v>121</v>
      </c>
      <c r="C19" s="186">
        <v>220</v>
      </c>
      <c r="D19" s="186">
        <v>95</v>
      </c>
      <c r="E19" s="186">
        <v>290</v>
      </c>
      <c r="F19" s="186">
        <v>407</v>
      </c>
      <c r="G19" s="186">
        <v>610</v>
      </c>
      <c r="H19" s="186">
        <v>1089</v>
      </c>
      <c r="I19" s="186">
        <v>2486</v>
      </c>
      <c r="J19" s="186">
        <v>2083</v>
      </c>
      <c r="K19" s="186">
        <v>1732</v>
      </c>
      <c r="L19" s="186">
        <v>1385</v>
      </c>
      <c r="M19" s="186">
        <v>1175</v>
      </c>
      <c r="N19" s="189">
        <f t="shared" si="0"/>
        <v>5658</v>
      </c>
    </row>
    <row r="20" spans="1:14" ht="18" customHeight="1">
      <c r="A20" s="185" t="s">
        <v>22</v>
      </c>
      <c r="B20" s="186">
        <v>411</v>
      </c>
      <c r="C20" s="186">
        <v>261</v>
      </c>
      <c r="D20" s="186">
        <v>158</v>
      </c>
      <c r="E20" s="186">
        <v>192</v>
      </c>
      <c r="F20" s="186">
        <v>550</v>
      </c>
      <c r="G20" s="186">
        <v>785</v>
      </c>
      <c r="H20" s="186">
        <v>1783</v>
      </c>
      <c r="I20" s="186">
        <v>2826</v>
      </c>
      <c r="J20" s="186">
        <v>2428</v>
      </c>
      <c r="K20" s="186">
        <v>2068</v>
      </c>
      <c r="L20" s="186">
        <v>1462</v>
      </c>
      <c r="M20" s="186">
        <v>1567</v>
      </c>
      <c r="N20" s="189">
        <f t="shared" si="0"/>
        <v>7037</v>
      </c>
    </row>
    <row r="21" spans="1:14" ht="18" customHeight="1">
      <c r="A21" s="185" t="s">
        <v>50</v>
      </c>
      <c r="B21" s="186">
        <v>18</v>
      </c>
      <c r="C21" s="186">
        <v>24</v>
      </c>
      <c r="D21" s="186">
        <v>19</v>
      </c>
      <c r="E21" s="186">
        <v>14</v>
      </c>
      <c r="F21" s="186">
        <v>19</v>
      </c>
      <c r="G21" s="186">
        <v>49</v>
      </c>
      <c r="H21" s="186">
        <v>82</v>
      </c>
      <c r="I21" s="186">
        <v>106</v>
      </c>
      <c r="J21" s="186">
        <v>101</v>
      </c>
      <c r="K21" s="186">
        <v>116</v>
      </c>
      <c r="L21" s="186">
        <v>47</v>
      </c>
      <c r="M21" s="186">
        <v>92</v>
      </c>
      <c r="N21" s="189">
        <f t="shared" si="0"/>
        <v>289</v>
      </c>
    </row>
    <row r="22" spans="1:14" ht="18" customHeight="1">
      <c r="A22" s="185" t="s">
        <v>23</v>
      </c>
      <c r="B22" s="186">
        <v>515</v>
      </c>
      <c r="C22" s="186">
        <v>495</v>
      </c>
      <c r="D22" s="186">
        <v>612</v>
      </c>
      <c r="E22" s="186">
        <v>451</v>
      </c>
      <c r="F22" s="186">
        <v>487</v>
      </c>
      <c r="G22" s="186">
        <v>666</v>
      </c>
      <c r="H22" s="186">
        <v>1546</v>
      </c>
      <c r="I22" s="186">
        <v>2774</v>
      </c>
      <c r="J22" s="186">
        <v>1822</v>
      </c>
      <c r="K22" s="186">
        <v>1783</v>
      </c>
      <c r="L22" s="186">
        <v>1592</v>
      </c>
      <c r="M22" s="186">
        <v>1362</v>
      </c>
      <c r="N22" s="189">
        <f t="shared" si="0"/>
        <v>6142</v>
      </c>
    </row>
    <row r="23" spans="1:14" ht="18" customHeight="1">
      <c r="A23" s="185" t="s">
        <v>47</v>
      </c>
      <c r="B23" s="186">
        <v>132</v>
      </c>
      <c r="C23" s="186">
        <v>5</v>
      </c>
      <c r="D23" s="186">
        <v>22</v>
      </c>
      <c r="E23" s="186">
        <v>23</v>
      </c>
      <c r="F23" s="186">
        <v>35</v>
      </c>
      <c r="G23" s="186">
        <v>91</v>
      </c>
      <c r="H23" s="186">
        <v>114</v>
      </c>
      <c r="I23" s="186">
        <v>100</v>
      </c>
      <c r="J23" s="186">
        <v>55</v>
      </c>
      <c r="K23" s="186">
        <v>59</v>
      </c>
      <c r="L23" s="186">
        <v>82</v>
      </c>
      <c r="M23" s="186">
        <v>182</v>
      </c>
      <c r="N23" s="189">
        <f t="shared" si="0"/>
        <v>269</v>
      </c>
    </row>
    <row r="24" spans="1:14" ht="18" customHeight="1">
      <c r="A24" s="185" t="s">
        <v>16</v>
      </c>
      <c r="B24" s="186">
        <v>464</v>
      </c>
      <c r="C24" s="186">
        <v>479</v>
      </c>
      <c r="D24" s="186">
        <v>1095</v>
      </c>
      <c r="E24" s="186">
        <v>1346</v>
      </c>
      <c r="F24" s="186">
        <v>1801</v>
      </c>
      <c r="G24" s="186">
        <v>3568</v>
      </c>
      <c r="H24" s="186">
        <v>9310</v>
      </c>
      <c r="I24" s="186">
        <v>8769</v>
      </c>
      <c r="J24" s="186">
        <v>5535</v>
      </c>
      <c r="K24" s="186">
        <v>6408</v>
      </c>
      <c r="L24" s="186">
        <v>7696</v>
      </c>
      <c r="M24" s="186">
        <v>8060</v>
      </c>
      <c r="N24" s="189">
        <f t="shared" si="0"/>
        <v>23614</v>
      </c>
    </row>
    <row r="25" spans="1:14" ht="18" customHeight="1">
      <c r="A25" s="185" t="s">
        <v>49</v>
      </c>
      <c r="B25" s="186">
        <v>5</v>
      </c>
      <c r="C25" s="186">
        <v>3</v>
      </c>
      <c r="D25" s="186">
        <v>5</v>
      </c>
      <c r="E25" s="186">
        <v>22</v>
      </c>
      <c r="F25" s="186">
        <v>16</v>
      </c>
      <c r="G25" s="186">
        <v>69</v>
      </c>
      <c r="H25" s="186">
        <v>146</v>
      </c>
      <c r="I25" s="186">
        <v>167</v>
      </c>
      <c r="J25" s="186">
        <v>65</v>
      </c>
      <c r="K25" s="186">
        <v>72</v>
      </c>
      <c r="L25" s="186">
        <v>72</v>
      </c>
      <c r="M25" s="186">
        <v>110</v>
      </c>
      <c r="N25" s="189">
        <f t="shared" si="0"/>
        <v>378</v>
      </c>
    </row>
    <row r="26" spans="1:14" ht="18" customHeight="1">
      <c r="A26" s="185" t="s">
        <v>43</v>
      </c>
      <c r="B26" s="186">
        <v>28</v>
      </c>
      <c r="C26" s="186">
        <v>15</v>
      </c>
      <c r="D26" s="186">
        <v>21</v>
      </c>
      <c r="E26" s="186">
        <v>19</v>
      </c>
      <c r="F26" s="186">
        <v>27</v>
      </c>
      <c r="G26" s="186">
        <v>67</v>
      </c>
      <c r="H26" s="186">
        <v>168</v>
      </c>
      <c r="I26" s="186">
        <v>434</v>
      </c>
      <c r="J26" s="186">
        <v>213</v>
      </c>
      <c r="K26" s="186">
        <v>180</v>
      </c>
      <c r="L26" s="186">
        <v>105</v>
      </c>
      <c r="M26" s="186">
        <v>158</v>
      </c>
      <c r="N26" s="189">
        <f t="shared" si="0"/>
        <v>815</v>
      </c>
    </row>
    <row r="27" spans="1:14" ht="18" customHeight="1">
      <c r="A27" s="185" t="s">
        <v>52</v>
      </c>
      <c r="B27" s="186">
        <v>5</v>
      </c>
      <c r="C27" s="186">
        <v>30</v>
      </c>
      <c r="D27" s="186">
        <v>31</v>
      </c>
      <c r="E27" s="186">
        <v>5</v>
      </c>
      <c r="F27" s="186">
        <v>12</v>
      </c>
      <c r="G27" s="186">
        <v>40</v>
      </c>
      <c r="H27" s="186">
        <v>86</v>
      </c>
      <c r="I27" s="186">
        <v>77</v>
      </c>
      <c r="J27" s="186">
        <v>74</v>
      </c>
      <c r="K27" s="186">
        <v>99</v>
      </c>
      <c r="L27" s="186">
        <v>37</v>
      </c>
      <c r="M27" s="186">
        <v>116</v>
      </c>
      <c r="N27" s="189">
        <f t="shared" si="0"/>
        <v>237</v>
      </c>
    </row>
    <row r="28" spans="1:14" ht="18" customHeight="1">
      <c r="A28" s="185" t="s">
        <v>29</v>
      </c>
      <c r="B28" s="186">
        <v>74</v>
      </c>
      <c r="C28" s="186">
        <v>63</v>
      </c>
      <c r="D28" s="186">
        <v>161</v>
      </c>
      <c r="E28" s="186">
        <v>182</v>
      </c>
      <c r="F28" s="186">
        <v>218</v>
      </c>
      <c r="G28" s="186">
        <v>290</v>
      </c>
      <c r="H28" s="186">
        <v>1134</v>
      </c>
      <c r="I28" s="186">
        <v>2083</v>
      </c>
      <c r="J28" s="186">
        <v>1605</v>
      </c>
      <c r="K28" s="186">
        <v>1225</v>
      </c>
      <c r="L28" s="186">
        <v>1139</v>
      </c>
      <c r="M28" s="186">
        <v>1181</v>
      </c>
      <c r="N28" s="189">
        <f t="shared" si="0"/>
        <v>4822</v>
      </c>
    </row>
    <row r="29" spans="1:14" ht="18" customHeight="1">
      <c r="A29" s="185" t="s">
        <v>34</v>
      </c>
      <c r="B29" s="186">
        <v>45</v>
      </c>
      <c r="C29" s="186">
        <v>59</v>
      </c>
      <c r="D29" s="186">
        <v>67</v>
      </c>
      <c r="E29" s="186">
        <v>87</v>
      </c>
      <c r="F29" s="186">
        <v>143</v>
      </c>
      <c r="G29" s="186">
        <v>241</v>
      </c>
      <c r="H29" s="186">
        <v>619</v>
      </c>
      <c r="I29" s="186">
        <v>1258</v>
      </c>
      <c r="J29" s="186">
        <v>1245</v>
      </c>
      <c r="K29" s="186">
        <v>491</v>
      </c>
      <c r="L29" s="186">
        <v>530</v>
      </c>
      <c r="M29" s="186">
        <v>398</v>
      </c>
      <c r="N29" s="189">
        <f t="shared" si="0"/>
        <v>3122</v>
      </c>
    </row>
    <row r="30" spans="1:14" ht="18" customHeight="1">
      <c r="A30" s="185" t="s">
        <v>14</v>
      </c>
      <c r="B30" s="186">
        <v>978</v>
      </c>
      <c r="C30" s="186">
        <v>1415</v>
      </c>
      <c r="D30" s="186">
        <v>957</v>
      </c>
      <c r="E30" s="186">
        <v>1318</v>
      </c>
      <c r="F30" s="186">
        <v>1785</v>
      </c>
      <c r="G30" s="186">
        <v>3528</v>
      </c>
      <c r="H30" s="186">
        <v>8894</v>
      </c>
      <c r="I30" s="186">
        <v>12121</v>
      </c>
      <c r="J30" s="186">
        <v>8426</v>
      </c>
      <c r="K30" s="186">
        <v>6630</v>
      </c>
      <c r="L30" s="186">
        <v>4985</v>
      </c>
      <c r="M30" s="186">
        <v>3637</v>
      </c>
      <c r="N30" s="189">
        <f t="shared" si="0"/>
        <v>29441</v>
      </c>
    </row>
    <row r="31" spans="1:14" ht="18" customHeight="1">
      <c r="A31" s="185" t="s">
        <v>38</v>
      </c>
      <c r="B31" s="186">
        <v>33</v>
      </c>
      <c r="C31" s="186">
        <v>38</v>
      </c>
      <c r="D31" s="186">
        <v>40</v>
      </c>
      <c r="E31" s="186">
        <v>75</v>
      </c>
      <c r="F31" s="186">
        <v>39</v>
      </c>
      <c r="G31" s="186">
        <v>169</v>
      </c>
      <c r="H31" s="186">
        <v>193</v>
      </c>
      <c r="I31" s="186">
        <v>397</v>
      </c>
      <c r="J31" s="186">
        <v>669</v>
      </c>
      <c r="K31" s="186">
        <v>576</v>
      </c>
      <c r="L31" s="186">
        <v>363</v>
      </c>
      <c r="M31" s="186">
        <v>254</v>
      </c>
      <c r="N31" s="189">
        <f t="shared" si="0"/>
        <v>1259</v>
      </c>
    </row>
    <row r="32" spans="1:14" ht="18" customHeight="1">
      <c r="A32" s="185" t="s">
        <v>41</v>
      </c>
      <c r="B32" s="186">
        <v>35</v>
      </c>
      <c r="C32" s="186">
        <v>32</v>
      </c>
      <c r="D32" s="186">
        <v>63</v>
      </c>
      <c r="E32" s="186">
        <v>58</v>
      </c>
      <c r="F32" s="186">
        <v>82</v>
      </c>
      <c r="G32" s="186">
        <v>160</v>
      </c>
      <c r="H32" s="186">
        <v>257</v>
      </c>
      <c r="I32" s="186">
        <v>338</v>
      </c>
      <c r="J32" s="186">
        <v>289</v>
      </c>
      <c r="K32" s="186">
        <v>313</v>
      </c>
      <c r="L32" s="186">
        <v>331</v>
      </c>
      <c r="M32" s="186">
        <v>413</v>
      </c>
      <c r="N32" s="189">
        <f t="shared" si="0"/>
        <v>884</v>
      </c>
    </row>
    <row r="33" spans="1:14" ht="18" customHeight="1">
      <c r="A33" s="185" t="s">
        <v>42</v>
      </c>
      <c r="B33" s="186">
        <v>8</v>
      </c>
      <c r="C33" s="186">
        <v>13</v>
      </c>
      <c r="D33" s="186">
        <v>14</v>
      </c>
      <c r="E33" s="186">
        <v>42</v>
      </c>
      <c r="F33" s="186">
        <v>37</v>
      </c>
      <c r="G33" s="186">
        <v>111</v>
      </c>
      <c r="H33" s="186">
        <v>382</v>
      </c>
      <c r="I33" s="186">
        <v>491</v>
      </c>
      <c r="J33" s="186">
        <v>146</v>
      </c>
      <c r="K33" s="186">
        <v>95</v>
      </c>
      <c r="L33" s="186">
        <v>80</v>
      </c>
      <c r="M33" s="186">
        <v>90</v>
      </c>
      <c r="N33" s="189">
        <f t="shared" si="0"/>
        <v>1019</v>
      </c>
    </row>
    <row r="34" spans="1:14" ht="18" customHeight="1">
      <c r="A34" s="185" t="s">
        <v>44</v>
      </c>
      <c r="B34" s="186">
        <v>14</v>
      </c>
      <c r="C34" s="186">
        <v>18</v>
      </c>
      <c r="D34" s="186">
        <v>10</v>
      </c>
      <c r="E34" s="186">
        <v>11</v>
      </c>
      <c r="F34" s="186">
        <v>62</v>
      </c>
      <c r="G34" s="186">
        <v>102</v>
      </c>
      <c r="H34" s="186">
        <v>181</v>
      </c>
      <c r="I34" s="186">
        <v>238</v>
      </c>
      <c r="J34" s="186">
        <v>153</v>
      </c>
      <c r="K34" s="186">
        <v>244</v>
      </c>
      <c r="L34" s="186">
        <v>179</v>
      </c>
      <c r="M34" s="186">
        <v>148</v>
      </c>
      <c r="N34" s="189">
        <f t="shared" si="0"/>
        <v>572</v>
      </c>
    </row>
    <row r="35" spans="1:14" ht="18" customHeight="1">
      <c r="A35" s="185" t="s">
        <v>30</v>
      </c>
      <c r="B35" s="186">
        <v>92</v>
      </c>
      <c r="C35" s="186">
        <v>105</v>
      </c>
      <c r="D35" s="186">
        <v>91</v>
      </c>
      <c r="E35" s="186">
        <v>151</v>
      </c>
      <c r="F35" s="186">
        <v>189</v>
      </c>
      <c r="G35" s="186">
        <v>364</v>
      </c>
      <c r="H35" s="186">
        <v>1319</v>
      </c>
      <c r="I35" s="186">
        <v>1546</v>
      </c>
      <c r="J35" s="186">
        <v>1551</v>
      </c>
      <c r="K35" s="186">
        <v>1378</v>
      </c>
      <c r="L35" s="186">
        <v>975</v>
      </c>
      <c r="M35" s="186">
        <v>766</v>
      </c>
      <c r="N35" s="189">
        <f t="shared" si="0"/>
        <v>4416</v>
      </c>
    </row>
    <row r="36" spans="1:14" ht="18" customHeight="1">
      <c r="A36" s="185" t="s">
        <v>26</v>
      </c>
      <c r="B36" s="186">
        <v>125</v>
      </c>
      <c r="C36" s="186">
        <v>140</v>
      </c>
      <c r="D36" s="186">
        <v>410</v>
      </c>
      <c r="E36" s="186">
        <v>289</v>
      </c>
      <c r="F36" s="186">
        <v>577</v>
      </c>
      <c r="G36" s="186">
        <v>985</v>
      </c>
      <c r="H36" s="186">
        <v>1121</v>
      </c>
      <c r="I36" s="186">
        <v>1340</v>
      </c>
      <c r="J36" s="186">
        <v>1333</v>
      </c>
      <c r="K36" s="186">
        <v>1503</v>
      </c>
      <c r="L36" s="186">
        <v>1342</v>
      </c>
      <c r="M36" s="186">
        <v>1282</v>
      </c>
      <c r="N36" s="189">
        <f t="shared" si="0"/>
        <v>3794</v>
      </c>
    </row>
    <row r="37" spans="1:14" ht="18" customHeight="1">
      <c r="A37" s="185" t="s">
        <v>19</v>
      </c>
      <c r="B37" s="186">
        <v>521</v>
      </c>
      <c r="C37" s="186">
        <v>405</v>
      </c>
      <c r="D37" s="186">
        <v>636</v>
      </c>
      <c r="E37" s="186">
        <v>794</v>
      </c>
      <c r="F37" s="186">
        <v>1215</v>
      </c>
      <c r="G37" s="186">
        <v>1508</v>
      </c>
      <c r="H37" s="186">
        <v>3201</v>
      </c>
      <c r="I37" s="186">
        <v>5756</v>
      </c>
      <c r="J37" s="186">
        <v>3883</v>
      </c>
      <c r="K37" s="186">
        <v>3987</v>
      </c>
      <c r="L37" s="186">
        <v>3789</v>
      </c>
      <c r="M37" s="186">
        <v>3381</v>
      </c>
      <c r="N37" s="189">
        <f t="shared" si="0"/>
        <v>12840</v>
      </c>
    </row>
    <row r="38" spans="1:14" ht="18" customHeight="1">
      <c r="A38" s="185" t="s">
        <v>80</v>
      </c>
      <c r="B38" s="186">
        <v>116</v>
      </c>
      <c r="C38" s="186">
        <v>571</v>
      </c>
      <c r="D38" s="186">
        <v>450</v>
      </c>
      <c r="E38" s="186">
        <v>504</v>
      </c>
      <c r="F38" s="186">
        <v>343</v>
      </c>
      <c r="G38" s="186">
        <v>686</v>
      </c>
      <c r="H38" s="186">
        <v>2594</v>
      </c>
      <c r="I38" s="186">
        <v>2398</v>
      </c>
      <c r="J38" s="186">
        <v>1926</v>
      </c>
      <c r="K38" s="186">
        <v>2369</v>
      </c>
      <c r="L38" s="186">
        <v>2506</v>
      </c>
      <c r="M38" s="186">
        <v>1536</v>
      </c>
      <c r="N38" s="189">
        <f t="shared" si="0"/>
        <v>6918</v>
      </c>
    </row>
    <row r="39" spans="1:14" ht="18" customHeight="1">
      <c r="A39" s="185" t="s">
        <v>46</v>
      </c>
      <c r="B39" s="186">
        <v>7</v>
      </c>
      <c r="C39" s="186">
        <v>19</v>
      </c>
      <c r="D39" s="186">
        <v>11</v>
      </c>
      <c r="E39" s="186">
        <v>45</v>
      </c>
      <c r="F39" s="186">
        <v>14</v>
      </c>
      <c r="G39" s="186">
        <v>79</v>
      </c>
      <c r="H39" s="186">
        <v>156</v>
      </c>
      <c r="I39" s="186">
        <v>167</v>
      </c>
      <c r="J39" s="186">
        <v>98</v>
      </c>
      <c r="K39" s="186">
        <v>134</v>
      </c>
      <c r="L39" s="186">
        <v>104</v>
      </c>
      <c r="M39" s="186">
        <v>120</v>
      </c>
      <c r="N39" s="189">
        <f t="shared" si="0"/>
        <v>421</v>
      </c>
    </row>
    <row r="40" spans="1:14" ht="30" customHeight="1">
      <c r="A40" s="185" t="s">
        <v>35</v>
      </c>
      <c r="B40" s="186">
        <v>51</v>
      </c>
      <c r="C40" s="186">
        <v>499</v>
      </c>
      <c r="D40" s="186">
        <v>46</v>
      </c>
      <c r="E40" s="186">
        <v>69</v>
      </c>
      <c r="F40" s="186">
        <v>146</v>
      </c>
      <c r="G40" s="186">
        <v>226</v>
      </c>
      <c r="H40" s="186">
        <v>682</v>
      </c>
      <c r="I40" s="186">
        <v>794</v>
      </c>
      <c r="J40" s="186">
        <v>687</v>
      </c>
      <c r="K40" s="186">
        <v>719</v>
      </c>
      <c r="L40" s="186">
        <v>783</v>
      </c>
      <c r="M40" s="186">
        <v>299</v>
      </c>
      <c r="N40" s="189">
        <f t="shared" si="0"/>
        <v>2163</v>
      </c>
    </row>
    <row r="41" spans="1:14" ht="18" customHeight="1">
      <c r="A41" s="185" t="s">
        <v>28</v>
      </c>
      <c r="B41" s="186">
        <v>58</v>
      </c>
      <c r="C41" s="186">
        <v>53</v>
      </c>
      <c r="D41" s="186">
        <v>393</v>
      </c>
      <c r="E41" s="186">
        <v>390</v>
      </c>
      <c r="F41" s="186">
        <v>183</v>
      </c>
      <c r="G41" s="186">
        <v>381</v>
      </c>
      <c r="H41" s="186">
        <v>1756</v>
      </c>
      <c r="I41" s="186">
        <v>1437</v>
      </c>
      <c r="J41" s="186">
        <v>1141</v>
      </c>
      <c r="K41" s="186">
        <v>1516</v>
      </c>
      <c r="L41" s="186">
        <v>1619</v>
      </c>
      <c r="M41" s="186">
        <v>1117</v>
      </c>
      <c r="N41" s="189">
        <f t="shared" si="0"/>
        <v>4334</v>
      </c>
    </row>
    <row r="42" spans="1:14" ht="18" customHeight="1">
      <c r="A42" s="185" t="s">
        <v>39</v>
      </c>
      <c r="B42" s="186">
        <v>60</v>
      </c>
      <c r="C42" s="186">
        <v>58</v>
      </c>
      <c r="D42" s="186">
        <v>93</v>
      </c>
      <c r="E42" s="186">
        <v>77</v>
      </c>
      <c r="F42" s="186">
        <v>50</v>
      </c>
      <c r="G42" s="186">
        <v>102</v>
      </c>
      <c r="H42" s="186">
        <v>219</v>
      </c>
      <c r="I42" s="186">
        <v>226</v>
      </c>
      <c r="J42" s="186">
        <v>410</v>
      </c>
      <c r="K42" s="186">
        <v>784</v>
      </c>
      <c r="L42" s="186">
        <v>455</v>
      </c>
      <c r="M42" s="186">
        <v>617</v>
      </c>
      <c r="N42" s="189">
        <f t="shared" si="0"/>
        <v>855</v>
      </c>
    </row>
    <row r="43" spans="1:14" ht="18" customHeight="1">
      <c r="A43" s="185" t="s">
        <v>24</v>
      </c>
      <c r="B43" s="186">
        <v>445</v>
      </c>
      <c r="C43" s="186">
        <v>385</v>
      </c>
      <c r="D43" s="186">
        <v>509</v>
      </c>
      <c r="E43" s="186">
        <v>837</v>
      </c>
      <c r="F43" s="186">
        <v>679</v>
      </c>
      <c r="G43" s="186">
        <v>1038</v>
      </c>
      <c r="H43" s="186">
        <v>1500</v>
      </c>
      <c r="I43" s="186">
        <v>1578</v>
      </c>
      <c r="J43" s="186">
        <v>1396</v>
      </c>
      <c r="K43" s="186">
        <v>1633</v>
      </c>
      <c r="L43" s="186">
        <v>1190</v>
      </c>
      <c r="M43" s="186">
        <v>1536</v>
      </c>
      <c r="N43" s="189">
        <f t="shared" si="0"/>
        <v>4474</v>
      </c>
    </row>
    <row r="44" spans="1:14" ht="18" customHeight="1">
      <c r="A44" s="185" t="s">
        <v>17</v>
      </c>
      <c r="B44" s="186">
        <v>1756</v>
      </c>
      <c r="C44" s="186">
        <v>2853</v>
      </c>
      <c r="D44" s="186">
        <v>3605</v>
      </c>
      <c r="E44" s="186">
        <v>3316</v>
      </c>
      <c r="F44" s="186">
        <v>4039</v>
      </c>
      <c r="G44" s="186">
        <v>4609</v>
      </c>
      <c r="H44" s="186">
        <v>4596</v>
      </c>
      <c r="I44" s="186">
        <v>3235</v>
      </c>
      <c r="J44" s="186">
        <v>3653</v>
      </c>
      <c r="K44" s="186">
        <v>4276</v>
      </c>
      <c r="L44" s="186">
        <v>4156</v>
      </c>
      <c r="M44" s="186">
        <v>4584</v>
      </c>
      <c r="N44" s="189">
        <f t="shared" si="0"/>
        <v>11484</v>
      </c>
    </row>
    <row r="45" spans="1:14" ht="18" customHeight="1">
      <c r="A45" s="185" t="s">
        <v>18</v>
      </c>
      <c r="B45" s="186">
        <v>2089</v>
      </c>
      <c r="C45" s="186">
        <v>2180</v>
      </c>
      <c r="D45" s="186">
        <v>2450</v>
      </c>
      <c r="E45" s="186">
        <v>3109</v>
      </c>
      <c r="F45" s="186">
        <v>3359</v>
      </c>
      <c r="G45" s="186">
        <v>3929</v>
      </c>
      <c r="H45" s="186">
        <v>5210</v>
      </c>
      <c r="I45" s="186">
        <v>3227</v>
      </c>
      <c r="J45" s="186">
        <v>2585</v>
      </c>
      <c r="K45" s="186">
        <v>2099</v>
      </c>
      <c r="L45" s="186">
        <v>2378</v>
      </c>
      <c r="M45" s="186">
        <v>2824</v>
      </c>
      <c r="N45" s="189">
        <f t="shared" si="0"/>
        <v>11022</v>
      </c>
    </row>
    <row r="46" spans="1:14" ht="18" customHeight="1">
      <c r="A46" s="185" t="s">
        <v>81</v>
      </c>
      <c r="B46" s="186">
        <v>81</v>
      </c>
      <c r="C46" s="186">
        <v>94</v>
      </c>
      <c r="D46" s="186">
        <v>96</v>
      </c>
      <c r="E46" s="186">
        <v>91</v>
      </c>
      <c r="F46" s="186">
        <v>84</v>
      </c>
      <c r="G46" s="186">
        <v>128</v>
      </c>
      <c r="H46" s="186">
        <v>133</v>
      </c>
      <c r="I46" s="186">
        <v>209</v>
      </c>
      <c r="J46" s="186">
        <v>339</v>
      </c>
      <c r="K46" s="186">
        <v>288</v>
      </c>
      <c r="L46" s="186">
        <v>270</v>
      </c>
      <c r="M46" s="186">
        <v>350</v>
      </c>
      <c r="N46" s="189">
        <f t="shared" si="0"/>
        <v>681</v>
      </c>
    </row>
    <row r="47" spans="1:14" ht="18" customHeight="1">
      <c r="A47" s="185" t="s">
        <v>82</v>
      </c>
      <c r="B47" s="186">
        <v>26</v>
      </c>
      <c r="C47" s="186">
        <v>53</v>
      </c>
      <c r="D47" s="186">
        <v>95</v>
      </c>
      <c r="E47" s="186">
        <v>79</v>
      </c>
      <c r="F47" s="186">
        <v>56</v>
      </c>
      <c r="G47" s="186">
        <v>166</v>
      </c>
      <c r="H47" s="186">
        <v>165</v>
      </c>
      <c r="I47" s="186">
        <v>321</v>
      </c>
      <c r="J47" s="186">
        <v>648</v>
      </c>
      <c r="K47" s="186">
        <v>186</v>
      </c>
      <c r="L47" s="186">
        <v>114</v>
      </c>
      <c r="M47" s="186">
        <v>155</v>
      </c>
      <c r="N47" s="189">
        <f t="shared" si="0"/>
        <v>1134</v>
      </c>
    </row>
    <row r="48" spans="1:14" ht="18" customHeight="1">
      <c r="A48" s="185" t="s">
        <v>55</v>
      </c>
      <c r="B48" s="186"/>
      <c r="C48" s="186">
        <v>3</v>
      </c>
      <c r="D48" s="186">
        <v>2</v>
      </c>
      <c r="E48" s="186">
        <v>1</v>
      </c>
      <c r="F48" s="186">
        <v>3</v>
      </c>
      <c r="G48" s="186">
        <v>19</v>
      </c>
      <c r="H48" s="186">
        <v>14</v>
      </c>
      <c r="I48" s="186">
        <v>29</v>
      </c>
      <c r="J48" s="186">
        <v>10</v>
      </c>
      <c r="K48" s="186">
        <v>19</v>
      </c>
      <c r="L48" s="186">
        <v>18</v>
      </c>
      <c r="M48" s="186">
        <v>1</v>
      </c>
      <c r="N48" s="189">
        <f t="shared" si="0"/>
        <v>53</v>
      </c>
    </row>
    <row r="49" spans="1:14" ht="18" customHeight="1">
      <c r="A49" s="185" t="s">
        <v>83</v>
      </c>
      <c r="B49" s="186">
        <v>26</v>
      </c>
      <c r="C49" s="186">
        <v>50</v>
      </c>
      <c r="D49" s="186">
        <v>93</v>
      </c>
      <c r="E49" s="186">
        <v>78</v>
      </c>
      <c r="F49" s="186">
        <v>53</v>
      </c>
      <c r="G49" s="186">
        <v>147</v>
      </c>
      <c r="H49" s="186">
        <v>151</v>
      </c>
      <c r="I49" s="186">
        <v>292</v>
      </c>
      <c r="J49" s="186">
        <v>638</v>
      </c>
      <c r="K49" s="186">
        <v>167</v>
      </c>
      <c r="L49" s="186">
        <v>96</v>
      </c>
      <c r="M49" s="186">
        <v>154</v>
      </c>
      <c r="N49" s="189">
        <f t="shared" si="0"/>
        <v>1081</v>
      </c>
    </row>
    <row r="50" spans="1:14" ht="18" customHeight="1">
      <c r="A50" s="185" t="s">
        <v>84</v>
      </c>
      <c r="B50" s="186">
        <v>1144</v>
      </c>
      <c r="C50" s="186">
        <v>449</v>
      </c>
      <c r="D50" s="186">
        <v>651</v>
      </c>
      <c r="E50" s="186">
        <v>706</v>
      </c>
      <c r="F50" s="186">
        <v>1210</v>
      </c>
      <c r="G50" s="186">
        <v>1690</v>
      </c>
      <c r="H50" s="186">
        <v>3468</v>
      </c>
      <c r="I50" s="186">
        <v>3507</v>
      </c>
      <c r="J50" s="186">
        <v>4250</v>
      </c>
      <c r="K50" s="186">
        <v>3155</v>
      </c>
      <c r="L50" s="186">
        <v>2785</v>
      </c>
      <c r="M50" s="186">
        <v>2553</v>
      </c>
      <c r="N50" s="189">
        <f t="shared" si="0"/>
        <v>11225</v>
      </c>
    </row>
    <row r="51" spans="1:14" ht="18" customHeight="1">
      <c r="A51" s="185" t="s">
        <v>85</v>
      </c>
      <c r="B51" s="186">
        <v>1124</v>
      </c>
      <c r="C51" s="186">
        <v>433</v>
      </c>
      <c r="D51" s="186">
        <v>621</v>
      </c>
      <c r="E51" s="186">
        <v>656</v>
      </c>
      <c r="F51" s="186">
        <v>1119</v>
      </c>
      <c r="G51" s="186">
        <v>1512</v>
      </c>
      <c r="H51" s="186">
        <v>2988</v>
      </c>
      <c r="I51" s="186">
        <v>3102</v>
      </c>
      <c r="J51" s="186">
        <v>3065</v>
      </c>
      <c r="K51" s="186">
        <v>2661</v>
      </c>
      <c r="L51" s="186">
        <v>2390</v>
      </c>
      <c r="M51" s="186">
        <v>2217</v>
      </c>
      <c r="N51" s="189">
        <f t="shared" si="0"/>
        <v>9155</v>
      </c>
    </row>
    <row r="52" spans="1:14" ht="18" customHeight="1">
      <c r="A52" s="185" t="s">
        <v>45</v>
      </c>
      <c r="B52" s="186">
        <v>23</v>
      </c>
      <c r="C52" s="186">
        <v>4</v>
      </c>
      <c r="D52" s="186">
        <v>10</v>
      </c>
      <c r="E52" s="186">
        <v>18</v>
      </c>
      <c r="F52" s="186">
        <v>36</v>
      </c>
      <c r="G52" s="186">
        <v>87</v>
      </c>
      <c r="H52" s="186">
        <v>81</v>
      </c>
      <c r="I52" s="186">
        <v>163</v>
      </c>
      <c r="J52" s="186">
        <v>200</v>
      </c>
      <c r="K52" s="186">
        <v>173</v>
      </c>
      <c r="L52" s="186">
        <v>119</v>
      </c>
      <c r="M52" s="186">
        <v>87</v>
      </c>
      <c r="N52" s="189">
        <f t="shared" si="0"/>
        <v>444</v>
      </c>
    </row>
    <row r="53" spans="1:14" ht="18" customHeight="1">
      <c r="A53" s="185" t="s">
        <v>21</v>
      </c>
      <c r="B53" s="186">
        <v>1101</v>
      </c>
      <c r="C53" s="186">
        <v>429</v>
      </c>
      <c r="D53" s="186">
        <v>611</v>
      </c>
      <c r="E53" s="186">
        <v>638</v>
      </c>
      <c r="F53" s="186">
        <v>1083</v>
      </c>
      <c r="G53" s="186">
        <v>1425</v>
      </c>
      <c r="H53" s="186">
        <v>2907</v>
      </c>
      <c r="I53" s="186">
        <v>2939</v>
      </c>
      <c r="J53" s="186">
        <v>2862</v>
      </c>
      <c r="K53" s="186">
        <v>2488</v>
      </c>
      <c r="L53" s="186">
        <v>2270</v>
      </c>
      <c r="M53" s="186">
        <v>2130</v>
      </c>
      <c r="N53" s="189">
        <f t="shared" si="0"/>
        <v>8708</v>
      </c>
    </row>
    <row r="54" spans="1:14" ht="30" customHeight="1">
      <c r="A54" s="185" t="s">
        <v>86</v>
      </c>
      <c r="B54" s="186"/>
      <c r="C54" s="186"/>
      <c r="D54" s="186"/>
      <c r="E54" s="186"/>
      <c r="F54" s="186"/>
      <c r="G54" s="186"/>
      <c r="H54" s="186"/>
      <c r="I54" s="186"/>
      <c r="J54" s="186">
        <v>3</v>
      </c>
      <c r="K54" s="186"/>
      <c r="L54" s="186">
        <v>1</v>
      </c>
      <c r="M54" s="186"/>
      <c r="N54" s="189">
        <f t="shared" si="0"/>
        <v>3</v>
      </c>
    </row>
    <row r="55" spans="1:14" ht="30" customHeight="1">
      <c r="A55" s="185" t="s">
        <v>87</v>
      </c>
      <c r="B55" s="186">
        <v>20</v>
      </c>
      <c r="C55" s="186">
        <v>16</v>
      </c>
      <c r="D55" s="186">
        <v>30</v>
      </c>
      <c r="E55" s="186">
        <v>50</v>
      </c>
      <c r="F55" s="186">
        <v>91</v>
      </c>
      <c r="G55" s="186">
        <v>178</v>
      </c>
      <c r="H55" s="186">
        <v>480</v>
      </c>
      <c r="I55" s="186">
        <v>405</v>
      </c>
      <c r="J55" s="186">
        <v>1185</v>
      </c>
      <c r="K55" s="186">
        <v>494</v>
      </c>
      <c r="L55" s="186">
        <v>395</v>
      </c>
      <c r="M55" s="186">
        <v>336</v>
      </c>
      <c r="N55" s="189">
        <f t="shared" si="0"/>
        <v>2070</v>
      </c>
    </row>
    <row r="56" spans="1:14" ht="18" customHeight="1">
      <c r="A56" s="185" t="s">
        <v>54</v>
      </c>
      <c r="B56" s="186">
        <v>3</v>
      </c>
      <c r="C56" s="186"/>
      <c r="D56" s="186">
        <v>3</v>
      </c>
      <c r="E56" s="186">
        <v>14</v>
      </c>
      <c r="F56" s="186">
        <v>2</v>
      </c>
      <c r="G56" s="186">
        <v>12</v>
      </c>
      <c r="H56" s="186">
        <v>8</v>
      </c>
      <c r="I56" s="186">
        <v>18</v>
      </c>
      <c r="J56" s="186">
        <v>236</v>
      </c>
      <c r="K56" s="186">
        <v>83</v>
      </c>
      <c r="L56" s="186">
        <v>44</v>
      </c>
      <c r="M56" s="186">
        <v>41</v>
      </c>
      <c r="N56" s="189">
        <f t="shared" si="0"/>
        <v>262</v>
      </c>
    </row>
    <row r="57" spans="1:14" ht="42.95" customHeight="1">
      <c r="A57" s="185" t="s">
        <v>88</v>
      </c>
      <c r="B57" s="186">
        <v>17</v>
      </c>
      <c r="C57" s="186">
        <v>16</v>
      </c>
      <c r="D57" s="186">
        <v>27</v>
      </c>
      <c r="E57" s="186">
        <v>36</v>
      </c>
      <c r="F57" s="186">
        <v>89</v>
      </c>
      <c r="G57" s="186">
        <v>166</v>
      </c>
      <c r="H57" s="186">
        <v>472</v>
      </c>
      <c r="I57" s="186">
        <v>387</v>
      </c>
      <c r="J57" s="186">
        <v>949</v>
      </c>
      <c r="K57" s="186">
        <v>411</v>
      </c>
      <c r="L57" s="186">
        <v>351</v>
      </c>
      <c r="M57" s="186">
        <v>295</v>
      </c>
      <c r="N57" s="189">
        <f t="shared" si="0"/>
        <v>1808</v>
      </c>
    </row>
    <row r="58" spans="1:14" ht="18" customHeight="1">
      <c r="A58" s="185" t="s">
        <v>89</v>
      </c>
      <c r="B58" s="186">
        <v>761</v>
      </c>
      <c r="C58" s="186">
        <v>659</v>
      </c>
      <c r="D58" s="186">
        <v>748</v>
      </c>
      <c r="E58" s="186">
        <v>774</v>
      </c>
      <c r="F58" s="186">
        <v>792</v>
      </c>
      <c r="G58" s="186">
        <v>1151</v>
      </c>
      <c r="H58" s="186">
        <v>1937</v>
      </c>
      <c r="I58" s="186">
        <v>2597</v>
      </c>
      <c r="J58" s="186">
        <v>3305</v>
      </c>
      <c r="K58" s="186">
        <v>2605</v>
      </c>
      <c r="L58" s="186">
        <v>2723</v>
      </c>
      <c r="M58" s="186">
        <v>2822</v>
      </c>
      <c r="N58" s="189">
        <f t="shared" si="0"/>
        <v>7839</v>
      </c>
    </row>
    <row r="59" spans="1:14" ht="18" customHeight="1">
      <c r="A59" s="185" t="s">
        <v>48</v>
      </c>
      <c r="B59" s="186">
        <v>34</v>
      </c>
      <c r="C59" s="186">
        <v>28</v>
      </c>
      <c r="D59" s="186">
        <v>12</v>
      </c>
      <c r="E59" s="186">
        <v>22</v>
      </c>
      <c r="F59" s="186">
        <v>37</v>
      </c>
      <c r="G59" s="186">
        <v>19</v>
      </c>
      <c r="H59" s="186">
        <v>86</v>
      </c>
      <c r="I59" s="186">
        <v>123</v>
      </c>
      <c r="J59" s="186">
        <v>59</v>
      </c>
      <c r="K59" s="186">
        <v>173</v>
      </c>
      <c r="L59" s="186">
        <v>86</v>
      </c>
      <c r="M59" s="186">
        <v>96</v>
      </c>
      <c r="N59" s="189">
        <f t="shared" si="0"/>
        <v>268</v>
      </c>
    </row>
    <row r="60" spans="1:14" ht="18" customHeight="1">
      <c r="A60" s="185" t="s">
        <v>53</v>
      </c>
      <c r="B60" s="186">
        <v>4</v>
      </c>
      <c r="C60" s="186">
        <v>5</v>
      </c>
      <c r="D60" s="186">
        <v>2</v>
      </c>
      <c r="E60" s="186">
        <v>12</v>
      </c>
      <c r="F60" s="186">
        <v>4</v>
      </c>
      <c r="G60" s="186">
        <v>34</v>
      </c>
      <c r="H60" s="186">
        <v>31</v>
      </c>
      <c r="I60" s="186">
        <v>52</v>
      </c>
      <c r="J60" s="186">
        <v>222</v>
      </c>
      <c r="K60" s="186">
        <v>70</v>
      </c>
      <c r="L60" s="186">
        <v>53</v>
      </c>
      <c r="M60" s="186">
        <v>28</v>
      </c>
      <c r="N60" s="189">
        <f t="shared" si="0"/>
        <v>305</v>
      </c>
    </row>
    <row r="61" spans="1:14" ht="18" customHeight="1">
      <c r="A61" s="185" t="s">
        <v>56</v>
      </c>
      <c r="B61" s="186"/>
      <c r="C61" s="186"/>
      <c r="D61" s="186">
        <v>4</v>
      </c>
      <c r="E61" s="186">
        <v>2</v>
      </c>
      <c r="F61" s="186">
        <v>6</v>
      </c>
      <c r="G61" s="186">
        <v>7</v>
      </c>
      <c r="H61" s="186">
        <v>31</v>
      </c>
      <c r="I61" s="186">
        <v>14</v>
      </c>
      <c r="J61" s="186">
        <v>16</v>
      </c>
      <c r="K61" s="186">
        <v>10</v>
      </c>
      <c r="L61" s="186">
        <v>26</v>
      </c>
      <c r="M61" s="186">
        <v>14</v>
      </c>
      <c r="N61" s="189">
        <f t="shared" si="0"/>
        <v>61</v>
      </c>
    </row>
    <row r="62" spans="1:14" ht="18" customHeight="1">
      <c r="A62" s="185" t="s">
        <v>33</v>
      </c>
      <c r="B62" s="186">
        <v>8</v>
      </c>
      <c r="C62" s="186">
        <v>5</v>
      </c>
      <c r="D62" s="186">
        <v>89</v>
      </c>
      <c r="E62" s="186">
        <v>46</v>
      </c>
      <c r="F62" s="186">
        <v>54</v>
      </c>
      <c r="G62" s="186">
        <v>293</v>
      </c>
      <c r="H62" s="186">
        <v>908</v>
      </c>
      <c r="I62" s="186">
        <v>1109</v>
      </c>
      <c r="J62" s="186">
        <v>1163</v>
      </c>
      <c r="K62" s="186">
        <v>965</v>
      </c>
      <c r="L62" s="186">
        <v>1147</v>
      </c>
      <c r="M62" s="186">
        <v>1061</v>
      </c>
      <c r="N62" s="189">
        <f t="shared" si="0"/>
        <v>3180</v>
      </c>
    </row>
    <row r="63" spans="1:14" ht="18" customHeight="1">
      <c r="A63" s="185" t="s">
        <v>90</v>
      </c>
      <c r="B63" s="186">
        <v>715</v>
      </c>
      <c r="C63" s="186">
        <v>621</v>
      </c>
      <c r="D63" s="186">
        <v>641</v>
      </c>
      <c r="E63" s="186">
        <v>692</v>
      </c>
      <c r="F63" s="186">
        <v>691</v>
      </c>
      <c r="G63" s="186">
        <v>798</v>
      </c>
      <c r="H63" s="186">
        <v>881</v>
      </c>
      <c r="I63" s="186">
        <v>1299</v>
      </c>
      <c r="J63" s="186">
        <v>1845</v>
      </c>
      <c r="K63" s="186">
        <v>1387</v>
      </c>
      <c r="L63" s="186">
        <v>1411</v>
      </c>
      <c r="M63" s="186">
        <v>1623</v>
      </c>
      <c r="N63" s="189">
        <f t="shared" si="0"/>
        <v>4025</v>
      </c>
    </row>
    <row r="64" spans="1:14" ht="42.95" customHeight="1">
      <c r="A64" s="185" t="s">
        <v>91</v>
      </c>
      <c r="B64" s="186">
        <v>46</v>
      </c>
      <c r="C64" s="186">
        <v>14</v>
      </c>
      <c r="D64" s="186">
        <v>7</v>
      </c>
      <c r="E64" s="186">
        <v>11</v>
      </c>
      <c r="F64" s="186">
        <v>16</v>
      </c>
      <c r="G64" s="186">
        <v>38</v>
      </c>
      <c r="H64" s="186">
        <v>103</v>
      </c>
      <c r="I64" s="186">
        <v>277</v>
      </c>
      <c r="J64" s="186">
        <v>158</v>
      </c>
      <c r="K64" s="186">
        <v>113</v>
      </c>
      <c r="L64" s="186">
        <v>93</v>
      </c>
      <c r="M64" s="186">
        <v>77</v>
      </c>
      <c r="N64" s="189">
        <f t="shared" si="0"/>
        <v>538</v>
      </c>
    </row>
    <row r="65" spans="1:14" ht="18" customHeight="1">
      <c r="A65" s="185" t="s">
        <v>51</v>
      </c>
      <c r="B65" s="186">
        <v>35</v>
      </c>
      <c r="C65" s="186">
        <v>8</v>
      </c>
      <c r="D65" s="186">
        <v>6</v>
      </c>
      <c r="E65" s="186">
        <v>9</v>
      </c>
      <c r="F65" s="186">
        <v>13</v>
      </c>
      <c r="G65" s="186">
        <v>31</v>
      </c>
      <c r="H65" s="186">
        <v>81</v>
      </c>
      <c r="I65" s="186">
        <v>105</v>
      </c>
      <c r="J65" s="186">
        <v>93</v>
      </c>
      <c r="K65" s="186">
        <v>73</v>
      </c>
      <c r="L65" s="186">
        <v>81</v>
      </c>
      <c r="M65" s="186">
        <v>63</v>
      </c>
      <c r="N65" s="189">
        <f t="shared" si="0"/>
        <v>279</v>
      </c>
    </row>
    <row r="66" spans="1:14" ht="30" customHeight="1">
      <c r="A66" s="185" t="s">
        <v>92</v>
      </c>
      <c r="B66" s="186">
        <v>11</v>
      </c>
      <c r="C66" s="186">
        <v>6</v>
      </c>
      <c r="D66" s="186">
        <v>1</v>
      </c>
      <c r="E66" s="186">
        <v>2</v>
      </c>
      <c r="F66" s="186">
        <v>3</v>
      </c>
      <c r="G66" s="186">
        <v>7</v>
      </c>
      <c r="H66" s="186">
        <v>22</v>
      </c>
      <c r="I66" s="186">
        <v>172</v>
      </c>
      <c r="J66" s="186">
        <v>65</v>
      </c>
      <c r="K66" s="186">
        <v>40</v>
      </c>
      <c r="L66" s="186">
        <v>12</v>
      </c>
      <c r="M66" s="186">
        <v>14</v>
      </c>
      <c r="N66" s="189">
        <f t="shared" si="0"/>
        <v>259</v>
      </c>
    </row>
  </sheetData>
  <phoneticPr fontId="13" type="noConversion"/>
  <pageMargins left="0" right="0" top="0" bottom="0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D671-E0B6-4D8B-BE15-718235EBE4DA}">
  <sheetPr>
    <tabColor theme="4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8.25" style="28" customWidth="1"/>
    <col min="2" max="13" width="7.625" style="153" customWidth="1"/>
    <col min="14" max="14" width="11" style="143" customWidth="1"/>
    <col min="15" max="16384" width="8.625" style="28"/>
  </cols>
  <sheetData>
    <row r="1" spans="1:14" ht="23.1" customHeight="1">
      <c r="A1" s="38" t="s">
        <v>70</v>
      </c>
      <c r="B1" s="144"/>
      <c r="C1" s="144"/>
      <c r="D1" s="144"/>
      <c r="E1" s="145"/>
      <c r="F1" s="145"/>
      <c r="G1" s="145"/>
      <c r="H1" s="145"/>
      <c r="I1" s="145"/>
      <c r="J1" s="145"/>
      <c r="K1" s="145"/>
      <c r="L1" s="145"/>
      <c r="M1" s="145"/>
      <c r="N1" s="140"/>
    </row>
    <row r="2" spans="1:14" ht="9.9499999999999993" customHeight="1">
      <c r="A2" s="34" t="s">
        <v>71</v>
      </c>
      <c r="B2" s="146"/>
      <c r="C2" s="146"/>
      <c r="D2" s="146"/>
      <c r="E2" s="147"/>
      <c r="F2" s="147"/>
      <c r="G2" s="147"/>
      <c r="H2" s="147"/>
      <c r="I2" s="147"/>
      <c r="J2" s="147"/>
      <c r="K2" s="147"/>
      <c r="L2" s="147"/>
      <c r="M2" s="147"/>
      <c r="N2" s="141"/>
    </row>
    <row r="3" spans="1:14" ht="18" customHeight="1">
      <c r="A3" s="35" t="s">
        <v>71</v>
      </c>
      <c r="B3" s="148"/>
      <c r="C3" s="148"/>
      <c r="D3" s="148"/>
      <c r="E3" s="149" t="s">
        <v>72</v>
      </c>
      <c r="F3" s="150"/>
      <c r="G3" s="150"/>
      <c r="H3" s="151"/>
      <c r="I3" s="151"/>
      <c r="J3" s="151"/>
      <c r="K3" s="151"/>
      <c r="L3" s="151"/>
      <c r="M3" s="151"/>
    </row>
    <row r="4" spans="1:14" ht="42.95" customHeight="1">
      <c r="A4" s="36"/>
      <c r="B4" s="152"/>
      <c r="C4" s="152"/>
      <c r="D4" s="152"/>
      <c r="E4" s="149" t="s">
        <v>74</v>
      </c>
      <c r="F4" s="150"/>
      <c r="G4" s="150"/>
      <c r="H4" s="151"/>
      <c r="I4" s="151"/>
      <c r="J4" s="151"/>
      <c r="K4" s="151"/>
      <c r="L4" s="151"/>
      <c r="M4" s="151"/>
      <c r="N4" s="142" t="s">
        <v>71</v>
      </c>
    </row>
    <row r="5" spans="1:14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4" ht="18" customHeight="1">
      <c r="A6" s="183" t="s">
        <v>75</v>
      </c>
      <c r="B6" s="183">
        <v>186062</v>
      </c>
      <c r="C6" s="183">
        <v>193345</v>
      </c>
      <c r="D6" s="183">
        <v>224146</v>
      </c>
      <c r="E6" s="183">
        <v>263629</v>
      </c>
      <c r="F6" s="183">
        <v>308983</v>
      </c>
      <c r="G6" s="183">
        <v>419217</v>
      </c>
      <c r="H6" s="183">
        <v>533760</v>
      </c>
      <c r="I6" s="183">
        <v>542599</v>
      </c>
      <c r="J6" s="183">
        <v>330510</v>
      </c>
      <c r="K6" s="183">
        <v>293114</v>
      </c>
      <c r="L6" s="183">
        <v>259582</v>
      </c>
      <c r="M6" s="183">
        <v>270256</v>
      </c>
      <c r="N6" s="189">
        <f>SUM(H6:J6)</f>
        <v>1406869</v>
      </c>
    </row>
    <row r="7" spans="1:14" ht="18" customHeight="1">
      <c r="A7" s="184" t="s">
        <v>76</v>
      </c>
      <c r="B7" s="184">
        <v>143633</v>
      </c>
      <c r="C7" s="184">
        <v>147799</v>
      </c>
      <c r="D7" s="184">
        <v>155936</v>
      </c>
      <c r="E7" s="184">
        <v>182220</v>
      </c>
      <c r="F7" s="184">
        <v>210604</v>
      </c>
      <c r="G7" s="184">
        <v>298554</v>
      </c>
      <c r="H7" s="184">
        <v>387822</v>
      </c>
      <c r="I7" s="184">
        <v>391526</v>
      </c>
      <c r="J7" s="184">
        <v>213448</v>
      </c>
      <c r="K7" s="184">
        <v>188608</v>
      </c>
      <c r="L7" s="184">
        <v>169032</v>
      </c>
      <c r="M7" s="184">
        <v>186484</v>
      </c>
      <c r="N7" s="189">
        <f>SUM(H7:J7)</f>
        <v>992796</v>
      </c>
    </row>
    <row r="8" spans="1:14" ht="18" customHeight="1">
      <c r="A8" s="190" t="s">
        <v>77</v>
      </c>
      <c r="B8" s="190">
        <v>42429</v>
      </c>
      <c r="C8" s="190">
        <v>45546</v>
      </c>
      <c r="D8" s="190">
        <v>68210</v>
      </c>
      <c r="E8" s="190">
        <v>81409</v>
      </c>
      <c r="F8" s="190">
        <v>98379</v>
      </c>
      <c r="G8" s="190">
        <v>120663</v>
      </c>
      <c r="H8" s="190">
        <v>145938</v>
      </c>
      <c r="I8" s="190">
        <v>151073</v>
      </c>
      <c r="J8" s="190">
        <v>117062</v>
      </c>
      <c r="K8" s="190">
        <v>104506</v>
      </c>
      <c r="L8" s="190">
        <v>90550</v>
      </c>
      <c r="M8" s="190">
        <v>83772</v>
      </c>
      <c r="N8" s="189">
        <f t="shared" ref="N7:N66" si="0">SUM(H8:J8)</f>
        <v>414073</v>
      </c>
    </row>
    <row r="9" spans="1:14" ht="18" customHeight="1">
      <c r="A9" s="185" t="s">
        <v>78</v>
      </c>
      <c r="B9" s="186">
        <v>36962</v>
      </c>
      <c r="C9" s="186">
        <v>38692</v>
      </c>
      <c r="D9" s="186">
        <v>57382</v>
      </c>
      <c r="E9" s="186">
        <v>70357</v>
      </c>
      <c r="F9" s="186">
        <v>84372</v>
      </c>
      <c r="G9" s="186">
        <v>105489</v>
      </c>
      <c r="H9" s="186">
        <v>127456</v>
      </c>
      <c r="I9" s="186">
        <v>132328</v>
      </c>
      <c r="J9" s="186">
        <v>100943</v>
      </c>
      <c r="K9" s="186">
        <v>89608</v>
      </c>
      <c r="L9" s="186">
        <v>79348</v>
      </c>
      <c r="M9" s="186">
        <v>72552</v>
      </c>
      <c r="N9" s="189">
        <f t="shared" si="0"/>
        <v>360727</v>
      </c>
    </row>
    <row r="10" spans="1:14" ht="18" customHeight="1">
      <c r="A10" s="185" t="s">
        <v>79</v>
      </c>
      <c r="B10" s="186">
        <v>24641</v>
      </c>
      <c r="C10" s="186">
        <v>25673</v>
      </c>
      <c r="D10" s="186">
        <v>33258</v>
      </c>
      <c r="E10" s="186">
        <v>43319</v>
      </c>
      <c r="F10" s="186">
        <v>55321</v>
      </c>
      <c r="G10" s="186">
        <v>70506</v>
      </c>
      <c r="H10" s="186">
        <v>86043</v>
      </c>
      <c r="I10" s="186">
        <v>89351</v>
      </c>
      <c r="J10" s="186">
        <v>62369</v>
      </c>
      <c r="K10" s="186">
        <v>57641</v>
      </c>
      <c r="L10" s="186">
        <v>50578</v>
      </c>
      <c r="M10" s="186">
        <v>43837</v>
      </c>
      <c r="N10" s="189">
        <f t="shared" si="0"/>
        <v>237763</v>
      </c>
    </row>
    <row r="11" spans="1:14" ht="18" customHeight="1">
      <c r="A11" s="185" t="s">
        <v>32</v>
      </c>
      <c r="B11" s="186">
        <v>474</v>
      </c>
      <c r="C11" s="186">
        <v>671</v>
      </c>
      <c r="D11" s="186">
        <v>754</v>
      </c>
      <c r="E11" s="186">
        <v>903</v>
      </c>
      <c r="F11" s="186">
        <v>1347</v>
      </c>
      <c r="G11" s="186">
        <v>1294</v>
      </c>
      <c r="H11" s="186">
        <v>1584</v>
      </c>
      <c r="I11" s="186">
        <v>1744</v>
      </c>
      <c r="J11" s="186">
        <v>1287</v>
      </c>
      <c r="K11" s="186">
        <v>1727</v>
      </c>
      <c r="L11" s="186">
        <v>942</v>
      </c>
      <c r="M11" s="186">
        <v>868</v>
      </c>
      <c r="N11" s="189">
        <f t="shared" si="0"/>
        <v>4615</v>
      </c>
    </row>
    <row r="12" spans="1:14" ht="18" customHeight="1">
      <c r="A12" s="185" t="s">
        <v>40</v>
      </c>
      <c r="B12" s="186">
        <v>144</v>
      </c>
      <c r="C12" s="186">
        <v>222</v>
      </c>
      <c r="D12" s="186">
        <v>357</v>
      </c>
      <c r="E12" s="186">
        <v>553</v>
      </c>
      <c r="F12" s="186">
        <v>642</v>
      </c>
      <c r="G12" s="186">
        <v>517</v>
      </c>
      <c r="H12" s="186">
        <v>458</v>
      </c>
      <c r="I12" s="186">
        <v>554</v>
      </c>
      <c r="J12" s="186">
        <v>543</v>
      </c>
      <c r="K12" s="186">
        <v>376</v>
      </c>
      <c r="L12" s="186">
        <v>363</v>
      </c>
      <c r="M12" s="186">
        <v>391</v>
      </c>
      <c r="N12" s="189">
        <f t="shared" si="0"/>
        <v>1555</v>
      </c>
    </row>
    <row r="13" spans="1:14" ht="18" customHeight="1">
      <c r="A13" s="185" t="s">
        <v>36</v>
      </c>
      <c r="B13" s="186">
        <v>196</v>
      </c>
      <c r="C13" s="186">
        <v>342</v>
      </c>
      <c r="D13" s="186">
        <v>509</v>
      </c>
      <c r="E13" s="186">
        <v>477</v>
      </c>
      <c r="F13" s="186">
        <v>799</v>
      </c>
      <c r="G13" s="186">
        <v>929</v>
      </c>
      <c r="H13" s="186">
        <v>1295</v>
      </c>
      <c r="I13" s="186">
        <v>1244</v>
      </c>
      <c r="J13" s="186">
        <v>908</v>
      </c>
      <c r="K13" s="186">
        <v>729</v>
      </c>
      <c r="L13" s="186">
        <v>513</v>
      </c>
      <c r="M13" s="186">
        <v>565</v>
      </c>
      <c r="N13" s="189">
        <f t="shared" si="0"/>
        <v>3447</v>
      </c>
    </row>
    <row r="14" spans="1:14" ht="18" customHeight="1">
      <c r="A14" s="185" t="s">
        <v>27</v>
      </c>
      <c r="B14" s="186">
        <v>799</v>
      </c>
      <c r="C14" s="186">
        <v>1039</v>
      </c>
      <c r="D14" s="186">
        <v>1265</v>
      </c>
      <c r="E14" s="186">
        <v>1426</v>
      </c>
      <c r="F14" s="186">
        <v>1859</v>
      </c>
      <c r="G14" s="186">
        <v>2106</v>
      </c>
      <c r="H14" s="186">
        <v>2238</v>
      </c>
      <c r="I14" s="186">
        <v>1801</v>
      </c>
      <c r="J14" s="186">
        <v>2268</v>
      </c>
      <c r="K14" s="186">
        <v>2563</v>
      </c>
      <c r="L14" s="186">
        <v>1756</v>
      </c>
      <c r="M14" s="186">
        <v>1430</v>
      </c>
      <c r="N14" s="189">
        <f t="shared" si="0"/>
        <v>6307</v>
      </c>
    </row>
    <row r="15" spans="1:14" ht="18" customHeight="1">
      <c r="A15" s="185" t="s">
        <v>15</v>
      </c>
      <c r="B15" s="186">
        <v>2940</v>
      </c>
      <c r="C15" s="186">
        <v>2949</v>
      </c>
      <c r="D15" s="186">
        <v>3895</v>
      </c>
      <c r="E15" s="186">
        <v>5294</v>
      </c>
      <c r="F15" s="186">
        <v>10255</v>
      </c>
      <c r="G15" s="186">
        <v>12895</v>
      </c>
      <c r="H15" s="186">
        <v>15157</v>
      </c>
      <c r="I15" s="186">
        <v>16319</v>
      </c>
      <c r="J15" s="186">
        <v>10339</v>
      </c>
      <c r="K15" s="186">
        <v>7987</v>
      </c>
      <c r="L15" s="186">
        <v>5906</v>
      </c>
      <c r="M15" s="186">
        <v>5056</v>
      </c>
      <c r="N15" s="189">
        <f t="shared" si="0"/>
        <v>41815</v>
      </c>
    </row>
    <row r="16" spans="1:14" ht="18" customHeight="1">
      <c r="A16" s="185" t="s">
        <v>20</v>
      </c>
      <c r="B16" s="186">
        <v>1840</v>
      </c>
      <c r="C16" s="186">
        <v>1631</v>
      </c>
      <c r="D16" s="186">
        <v>2642</v>
      </c>
      <c r="E16" s="186">
        <v>2946</v>
      </c>
      <c r="F16" s="186">
        <v>3613</v>
      </c>
      <c r="G16" s="186">
        <v>7050</v>
      </c>
      <c r="H16" s="186">
        <v>10027</v>
      </c>
      <c r="I16" s="186">
        <v>7537</v>
      </c>
      <c r="J16" s="186">
        <v>4185</v>
      </c>
      <c r="K16" s="186">
        <v>3985</v>
      </c>
      <c r="L16" s="186">
        <v>3955</v>
      </c>
      <c r="M16" s="186">
        <v>3174</v>
      </c>
      <c r="N16" s="189">
        <f t="shared" si="0"/>
        <v>21749</v>
      </c>
    </row>
    <row r="17" spans="1:14" ht="18" customHeight="1">
      <c r="A17" s="185" t="s">
        <v>31</v>
      </c>
      <c r="B17" s="186">
        <v>872</v>
      </c>
      <c r="C17" s="186">
        <v>1148</v>
      </c>
      <c r="D17" s="186">
        <v>982</v>
      </c>
      <c r="E17" s="186">
        <v>1017</v>
      </c>
      <c r="F17" s="186">
        <v>977</v>
      </c>
      <c r="G17" s="186">
        <v>1416</v>
      </c>
      <c r="H17" s="186">
        <v>1848</v>
      </c>
      <c r="I17" s="186">
        <v>1547</v>
      </c>
      <c r="J17" s="186">
        <v>1320</v>
      </c>
      <c r="K17" s="186">
        <v>1119</v>
      </c>
      <c r="L17" s="186">
        <v>1011</v>
      </c>
      <c r="M17" s="186">
        <v>1058</v>
      </c>
      <c r="N17" s="189">
        <f t="shared" si="0"/>
        <v>4715</v>
      </c>
    </row>
    <row r="18" spans="1:14" ht="18" customHeight="1">
      <c r="A18" s="185" t="s">
        <v>37</v>
      </c>
      <c r="B18" s="186">
        <v>194</v>
      </c>
      <c r="C18" s="186">
        <v>306</v>
      </c>
      <c r="D18" s="186">
        <v>553</v>
      </c>
      <c r="E18" s="186">
        <v>467</v>
      </c>
      <c r="F18" s="186">
        <v>513</v>
      </c>
      <c r="G18" s="186">
        <v>505</v>
      </c>
      <c r="H18" s="186">
        <v>735</v>
      </c>
      <c r="I18" s="186">
        <v>1553</v>
      </c>
      <c r="J18" s="186">
        <v>725</v>
      </c>
      <c r="K18" s="186">
        <v>527</v>
      </c>
      <c r="L18" s="186">
        <v>404</v>
      </c>
      <c r="M18" s="186">
        <v>347</v>
      </c>
      <c r="N18" s="189">
        <f t="shared" si="0"/>
        <v>3013</v>
      </c>
    </row>
    <row r="19" spans="1:14" ht="18" customHeight="1">
      <c r="A19" s="185" t="s">
        <v>25</v>
      </c>
      <c r="B19" s="186">
        <v>944</v>
      </c>
      <c r="C19" s="186">
        <v>962</v>
      </c>
      <c r="D19" s="186">
        <v>1547</v>
      </c>
      <c r="E19" s="186">
        <v>1749</v>
      </c>
      <c r="F19" s="186">
        <v>2140</v>
      </c>
      <c r="G19" s="186">
        <v>1929</v>
      </c>
      <c r="H19" s="186">
        <v>2532</v>
      </c>
      <c r="I19" s="186">
        <v>2949</v>
      </c>
      <c r="J19" s="186">
        <v>2290</v>
      </c>
      <c r="K19" s="186">
        <v>1947</v>
      </c>
      <c r="L19" s="186">
        <v>1666</v>
      </c>
      <c r="M19" s="186">
        <v>1599</v>
      </c>
      <c r="N19" s="189">
        <f t="shared" si="0"/>
        <v>7771</v>
      </c>
    </row>
    <row r="20" spans="1:14" ht="18" customHeight="1">
      <c r="A20" s="185" t="s">
        <v>22</v>
      </c>
      <c r="B20" s="186">
        <v>1016</v>
      </c>
      <c r="C20" s="186">
        <v>1148</v>
      </c>
      <c r="D20" s="186">
        <v>1177</v>
      </c>
      <c r="E20" s="186">
        <v>1605</v>
      </c>
      <c r="F20" s="186">
        <v>2419</v>
      </c>
      <c r="G20" s="186">
        <v>3216</v>
      </c>
      <c r="H20" s="186">
        <v>2502</v>
      </c>
      <c r="I20" s="186">
        <v>3350</v>
      </c>
      <c r="J20" s="186">
        <v>2559</v>
      </c>
      <c r="K20" s="186">
        <v>2170</v>
      </c>
      <c r="L20" s="186">
        <v>1671</v>
      </c>
      <c r="M20" s="186">
        <v>1424</v>
      </c>
      <c r="N20" s="189">
        <f t="shared" si="0"/>
        <v>8411</v>
      </c>
    </row>
    <row r="21" spans="1:14" ht="18" customHeight="1">
      <c r="A21" s="185" t="s">
        <v>50</v>
      </c>
      <c r="B21" s="186">
        <v>70</v>
      </c>
      <c r="C21" s="186">
        <v>99</v>
      </c>
      <c r="D21" s="186">
        <v>49</v>
      </c>
      <c r="E21" s="186">
        <v>109</v>
      </c>
      <c r="F21" s="186">
        <v>145</v>
      </c>
      <c r="G21" s="186">
        <v>130</v>
      </c>
      <c r="H21" s="186">
        <v>113</v>
      </c>
      <c r="I21" s="186">
        <v>271</v>
      </c>
      <c r="J21" s="186">
        <v>208</v>
      </c>
      <c r="K21" s="186">
        <v>164</v>
      </c>
      <c r="L21" s="186">
        <v>215</v>
      </c>
      <c r="M21" s="186">
        <v>106</v>
      </c>
      <c r="N21" s="189">
        <f t="shared" si="0"/>
        <v>592</v>
      </c>
    </row>
    <row r="22" spans="1:14" ht="18" customHeight="1">
      <c r="A22" s="185" t="s">
        <v>23</v>
      </c>
      <c r="B22" s="186">
        <v>1395</v>
      </c>
      <c r="C22" s="186">
        <v>1110</v>
      </c>
      <c r="D22" s="186">
        <v>1160</v>
      </c>
      <c r="E22" s="186">
        <v>1360</v>
      </c>
      <c r="F22" s="186">
        <v>1942</v>
      </c>
      <c r="G22" s="186">
        <v>2054</v>
      </c>
      <c r="H22" s="186">
        <v>2466</v>
      </c>
      <c r="I22" s="186">
        <v>3091</v>
      </c>
      <c r="J22" s="186">
        <v>2204</v>
      </c>
      <c r="K22" s="186">
        <v>2158</v>
      </c>
      <c r="L22" s="186">
        <v>2222</v>
      </c>
      <c r="M22" s="186">
        <v>1991</v>
      </c>
      <c r="N22" s="189">
        <f t="shared" si="0"/>
        <v>7761</v>
      </c>
    </row>
    <row r="23" spans="1:14" ht="18" customHeight="1">
      <c r="A23" s="185" t="s">
        <v>47</v>
      </c>
      <c r="B23" s="186">
        <v>97</v>
      </c>
      <c r="C23" s="186">
        <v>81</v>
      </c>
      <c r="D23" s="186">
        <v>114</v>
      </c>
      <c r="E23" s="186">
        <v>101</v>
      </c>
      <c r="F23" s="186">
        <v>155</v>
      </c>
      <c r="G23" s="186">
        <v>122</v>
      </c>
      <c r="H23" s="186">
        <v>218</v>
      </c>
      <c r="I23" s="186">
        <v>214</v>
      </c>
      <c r="J23" s="186">
        <v>161</v>
      </c>
      <c r="K23" s="186">
        <v>79</v>
      </c>
      <c r="L23" s="186">
        <v>105</v>
      </c>
      <c r="M23" s="186">
        <v>111</v>
      </c>
      <c r="N23" s="189">
        <f t="shared" si="0"/>
        <v>593</v>
      </c>
    </row>
    <row r="24" spans="1:14" ht="18" customHeight="1">
      <c r="A24" s="185" t="s">
        <v>16</v>
      </c>
      <c r="B24" s="186">
        <v>5519</v>
      </c>
      <c r="C24" s="186">
        <v>5407</v>
      </c>
      <c r="D24" s="186">
        <v>8026</v>
      </c>
      <c r="E24" s="186">
        <v>10895</v>
      </c>
      <c r="F24" s="186">
        <v>10041</v>
      </c>
      <c r="G24" s="186">
        <v>14172</v>
      </c>
      <c r="H24" s="186">
        <v>15812</v>
      </c>
      <c r="I24" s="186">
        <v>16772</v>
      </c>
      <c r="J24" s="186">
        <v>11079</v>
      </c>
      <c r="K24" s="186">
        <v>12411</v>
      </c>
      <c r="L24" s="186">
        <v>10958</v>
      </c>
      <c r="M24" s="186">
        <v>10689</v>
      </c>
      <c r="N24" s="189">
        <f t="shared" si="0"/>
        <v>43663</v>
      </c>
    </row>
    <row r="25" spans="1:14" ht="18" customHeight="1">
      <c r="A25" s="185" t="s">
        <v>49</v>
      </c>
      <c r="B25" s="186">
        <v>52</v>
      </c>
      <c r="C25" s="186">
        <v>28</v>
      </c>
      <c r="D25" s="186">
        <v>261</v>
      </c>
      <c r="E25" s="186">
        <v>397</v>
      </c>
      <c r="F25" s="186">
        <v>85</v>
      </c>
      <c r="G25" s="186">
        <v>281</v>
      </c>
      <c r="H25" s="186">
        <v>167</v>
      </c>
      <c r="I25" s="186">
        <v>322</v>
      </c>
      <c r="J25" s="186">
        <v>113</v>
      </c>
      <c r="K25" s="186">
        <v>53</v>
      </c>
      <c r="L25" s="186">
        <v>87</v>
      </c>
      <c r="M25" s="186">
        <v>91</v>
      </c>
      <c r="N25" s="189">
        <f t="shared" si="0"/>
        <v>602</v>
      </c>
    </row>
    <row r="26" spans="1:14" ht="18" customHeight="1">
      <c r="A26" s="185" t="s">
        <v>43</v>
      </c>
      <c r="B26" s="186">
        <v>94</v>
      </c>
      <c r="C26" s="186">
        <v>143</v>
      </c>
      <c r="D26" s="186">
        <v>146</v>
      </c>
      <c r="E26" s="186">
        <v>126</v>
      </c>
      <c r="F26" s="186">
        <v>240</v>
      </c>
      <c r="G26" s="186">
        <v>449</v>
      </c>
      <c r="H26" s="186">
        <v>468</v>
      </c>
      <c r="I26" s="186">
        <v>468</v>
      </c>
      <c r="J26" s="186">
        <v>411</v>
      </c>
      <c r="K26" s="186">
        <v>389</v>
      </c>
      <c r="L26" s="186">
        <v>366</v>
      </c>
      <c r="M26" s="186">
        <v>263</v>
      </c>
      <c r="N26" s="189">
        <f t="shared" si="0"/>
        <v>1347</v>
      </c>
    </row>
    <row r="27" spans="1:14" ht="18" customHeight="1">
      <c r="A27" s="185" t="s">
        <v>52</v>
      </c>
      <c r="B27" s="186">
        <v>74</v>
      </c>
      <c r="C27" s="186">
        <v>93</v>
      </c>
      <c r="D27" s="186">
        <v>77</v>
      </c>
      <c r="E27" s="186">
        <v>90</v>
      </c>
      <c r="F27" s="186">
        <v>63</v>
      </c>
      <c r="G27" s="186">
        <v>119</v>
      </c>
      <c r="H27" s="186">
        <v>118</v>
      </c>
      <c r="I27" s="186">
        <v>115</v>
      </c>
      <c r="J27" s="186">
        <v>169</v>
      </c>
      <c r="K27" s="186">
        <v>117</v>
      </c>
      <c r="L27" s="186">
        <v>111</v>
      </c>
      <c r="M27" s="186">
        <v>110</v>
      </c>
      <c r="N27" s="189">
        <f t="shared" si="0"/>
        <v>402</v>
      </c>
    </row>
    <row r="28" spans="1:14" ht="18" customHeight="1">
      <c r="A28" s="185" t="s">
        <v>29</v>
      </c>
      <c r="B28" s="186">
        <v>1044</v>
      </c>
      <c r="C28" s="186">
        <v>922</v>
      </c>
      <c r="D28" s="186">
        <v>1131</v>
      </c>
      <c r="E28" s="186">
        <v>1270</v>
      </c>
      <c r="F28" s="186">
        <v>1748</v>
      </c>
      <c r="G28" s="186">
        <v>2081</v>
      </c>
      <c r="H28" s="186">
        <v>2730</v>
      </c>
      <c r="I28" s="186">
        <v>2824</v>
      </c>
      <c r="J28" s="186">
        <v>1732</v>
      </c>
      <c r="K28" s="186">
        <v>1599</v>
      </c>
      <c r="L28" s="186">
        <v>1735</v>
      </c>
      <c r="M28" s="186">
        <v>1759</v>
      </c>
      <c r="N28" s="189">
        <f t="shared" si="0"/>
        <v>7286</v>
      </c>
    </row>
    <row r="29" spans="1:14" ht="18" customHeight="1">
      <c r="A29" s="185" t="s">
        <v>34</v>
      </c>
      <c r="B29" s="186">
        <v>298</v>
      </c>
      <c r="C29" s="186">
        <v>316</v>
      </c>
      <c r="D29" s="186">
        <v>346</v>
      </c>
      <c r="E29" s="186">
        <v>586</v>
      </c>
      <c r="F29" s="186">
        <v>667</v>
      </c>
      <c r="G29" s="186">
        <v>856</v>
      </c>
      <c r="H29" s="186">
        <v>1158</v>
      </c>
      <c r="I29" s="186">
        <v>1232</v>
      </c>
      <c r="J29" s="186">
        <v>1235</v>
      </c>
      <c r="K29" s="186">
        <v>726</v>
      </c>
      <c r="L29" s="186">
        <v>500</v>
      </c>
      <c r="M29" s="186">
        <v>650</v>
      </c>
      <c r="N29" s="189">
        <f t="shared" si="0"/>
        <v>3625</v>
      </c>
    </row>
    <row r="30" spans="1:14" ht="18" customHeight="1">
      <c r="A30" s="185" t="s">
        <v>14</v>
      </c>
      <c r="B30" s="186">
        <v>4348</v>
      </c>
      <c r="C30" s="186">
        <v>4637</v>
      </c>
      <c r="D30" s="186">
        <v>4570</v>
      </c>
      <c r="E30" s="186">
        <v>7744</v>
      </c>
      <c r="F30" s="186">
        <v>10110</v>
      </c>
      <c r="G30" s="186">
        <v>11739</v>
      </c>
      <c r="H30" s="186">
        <v>14686</v>
      </c>
      <c r="I30" s="186">
        <v>18100</v>
      </c>
      <c r="J30" s="186">
        <v>12182</v>
      </c>
      <c r="K30" s="186">
        <v>11023</v>
      </c>
      <c r="L30" s="186">
        <v>10298</v>
      </c>
      <c r="M30" s="186">
        <v>8118</v>
      </c>
      <c r="N30" s="189">
        <f t="shared" si="0"/>
        <v>44968</v>
      </c>
    </row>
    <row r="31" spans="1:14" ht="18" customHeight="1">
      <c r="A31" s="185" t="s">
        <v>38</v>
      </c>
      <c r="B31" s="186">
        <v>216</v>
      </c>
      <c r="C31" s="186">
        <v>288</v>
      </c>
      <c r="D31" s="186">
        <v>532</v>
      </c>
      <c r="E31" s="186">
        <v>540</v>
      </c>
      <c r="F31" s="186">
        <v>585</v>
      </c>
      <c r="G31" s="186">
        <v>538</v>
      </c>
      <c r="H31" s="186">
        <v>535</v>
      </c>
      <c r="I31" s="186">
        <v>450</v>
      </c>
      <c r="J31" s="186">
        <v>423</v>
      </c>
      <c r="K31" s="186">
        <v>407</v>
      </c>
      <c r="L31" s="186">
        <v>403</v>
      </c>
      <c r="M31" s="186">
        <v>260</v>
      </c>
      <c r="N31" s="189">
        <f t="shared" si="0"/>
        <v>1408</v>
      </c>
    </row>
    <row r="32" spans="1:14" ht="18" customHeight="1">
      <c r="A32" s="185" t="s">
        <v>41</v>
      </c>
      <c r="B32" s="186">
        <v>268</v>
      </c>
      <c r="C32" s="186">
        <v>292</v>
      </c>
      <c r="D32" s="186">
        <v>309</v>
      </c>
      <c r="E32" s="186">
        <v>377</v>
      </c>
      <c r="F32" s="186">
        <v>523</v>
      </c>
      <c r="G32" s="186">
        <v>520</v>
      </c>
      <c r="H32" s="186">
        <v>506</v>
      </c>
      <c r="I32" s="186">
        <v>664</v>
      </c>
      <c r="J32" s="186">
        <v>491</v>
      </c>
      <c r="K32" s="186">
        <v>407</v>
      </c>
      <c r="L32" s="186">
        <v>685</v>
      </c>
      <c r="M32" s="186">
        <v>458</v>
      </c>
      <c r="N32" s="189">
        <f t="shared" si="0"/>
        <v>1661</v>
      </c>
    </row>
    <row r="33" spans="1:14" ht="18" customHeight="1">
      <c r="A33" s="185" t="s">
        <v>42</v>
      </c>
      <c r="B33" s="186">
        <v>115</v>
      </c>
      <c r="C33" s="186">
        <v>129</v>
      </c>
      <c r="D33" s="186">
        <v>70</v>
      </c>
      <c r="E33" s="186">
        <v>100</v>
      </c>
      <c r="F33" s="186">
        <v>228</v>
      </c>
      <c r="G33" s="186">
        <v>169</v>
      </c>
      <c r="H33" s="186">
        <v>174</v>
      </c>
      <c r="I33" s="186">
        <v>255</v>
      </c>
      <c r="J33" s="186">
        <v>193</v>
      </c>
      <c r="K33" s="186">
        <v>152</v>
      </c>
      <c r="L33" s="186">
        <v>209</v>
      </c>
      <c r="M33" s="186">
        <v>58</v>
      </c>
      <c r="N33" s="189">
        <f t="shared" si="0"/>
        <v>622</v>
      </c>
    </row>
    <row r="34" spans="1:14" ht="18" customHeight="1">
      <c r="A34" s="185" t="s">
        <v>44</v>
      </c>
      <c r="B34" s="186">
        <v>71</v>
      </c>
      <c r="C34" s="186">
        <v>99</v>
      </c>
      <c r="D34" s="186">
        <v>142</v>
      </c>
      <c r="E34" s="186">
        <v>124</v>
      </c>
      <c r="F34" s="186">
        <v>279</v>
      </c>
      <c r="G34" s="186">
        <v>335</v>
      </c>
      <c r="H34" s="186">
        <v>379</v>
      </c>
      <c r="I34" s="186">
        <v>428</v>
      </c>
      <c r="J34" s="186">
        <v>335</v>
      </c>
      <c r="K34" s="186">
        <v>253</v>
      </c>
      <c r="L34" s="186">
        <v>438</v>
      </c>
      <c r="M34" s="186">
        <v>126</v>
      </c>
      <c r="N34" s="189">
        <f t="shared" si="0"/>
        <v>1142</v>
      </c>
    </row>
    <row r="35" spans="1:14" ht="18" customHeight="1">
      <c r="A35" s="185" t="s">
        <v>30</v>
      </c>
      <c r="B35" s="186">
        <v>518</v>
      </c>
      <c r="C35" s="186">
        <v>614</v>
      </c>
      <c r="D35" s="186">
        <v>1529</v>
      </c>
      <c r="E35" s="186">
        <v>1580</v>
      </c>
      <c r="F35" s="186">
        <v>2108</v>
      </c>
      <c r="G35" s="186">
        <v>3262</v>
      </c>
      <c r="H35" s="186">
        <v>5655</v>
      </c>
      <c r="I35" s="186">
        <v>3330</v>
      </c>
      <c r="J35" s="186">
        <v>2716</v>
      </c>
      <c r="K35" s="186">
        <v>2486</v>
      </c>
      <c r="L35" s="186">
        <v>1881</v>
      </c>
      <c r="M35" s="186">
        <v>1684</v>
      </c>
      <c r="N35" s="189">
        <f t="shared" si="0"/>
        <v>11701</v>
      </c>
    </row>
    <row r="36" spans="1:14" ht="18" customHeight="1">
      <c r="A36" s="185" t="s">
        <v>26</v>
      </c>
      <c r="B36" s="186">
        <v>1043</v>
      </c>
      <c r="C36" s="186">
        <v>997</v>
      </c>
      <c r="D36" s="186">
        <v>1115</v>
      </c>
      <c r="E36" s="186">
        <v>1483</v>
      </c>
      <c r="F36" s="186">
        <v>1838</v>
      </c>
      <c r="G36" s="186">
        <v>1822</v>
      </c>
      <c r="H36" s="186">
        <v>2482</v>
      </c>
      <c r="I36" s="186">
        <v>2217</v>
      </c>
      <c r="J36" s="186">
        <v>2293</v>
      </c>
      <c r="K36" s="186">
        <v>2087</v>
      </c>
      <c r="L36" s="186">
        <v>2178</v>
      </c>
      <c r="M36" s="186">
        <v>1451</v>
      </c>
      <c r="N36" s="189">
        <f t="shared" si="0"/>
        <v>6992</v>
      </c>
    </row>
    <row r="37" spans="1:14" ht="18" customHeight="1">
      <c r="A37" s="185" t="s">
        <v>19</v>
      </c>
      <c r="B37" s="186">
        <v>2698</v>
      </c>
      <c r="C37" s="186">
        <v>3305</v>
      </c>
      <c r="D37" s="186">
        <v>4001</v>
      </c>
      <c r="E37" s="186">
        <v>4786</v>
      </c>
      <c r="F37" s="186">
        <v>5505</v>
      </c>
      <c r="G37" s="186">
        <v>6753</v>
      </c>
      <c r="H37" s="186">
        <v>8755</v>
      </c>
      <c r="I37" s="186">
        <v>9202</v>
      </c>
      <c r="J37" s="186">
        <v>6936</v>
      </c>
      <c r="K37" s="186">
        <v>5549</v>
      </c>
      <c r="L37" s="186">
        <v>4719</v>
      </c>
      <c r="M37" s="186">
        <v>5183</v>
      </c>
      <c r="N37" s="189">
        <f t="shared" si="0"/>
        <v>24893</v>
      </c>
    </row>
    <row r="38" spans="1:14" ht="18" customHeight="1">
      <c r="A38" s="185" t="s">
        <v>80</v>
      </c>
      <c r="B38" s="186">
        <v>1206</v>
      </c>
      <c r="C38" s="186">
        <v>1237</v>
      </c>
      <c r="D38" s="186">
        <v>1951</v>
      </c>
      <c r="E38" s="186">
        <v>2196</v>
      </c>
      <c r="F38" s="186">
        <v>2637</v>
      </c>
      <c r="G38" s="186">
        <v>3911</v>
      </c>
      <c r="H38" s="186">
        <v>5748</v>
      </c>
      <c r="I38" s="186">
        <v>3932</v>
      </c>
      <c r="J38" s="186">
        <v>3208</v>
      </c>
      <c r="K38" s="186">
        <v>2623</v>
      </c>
      <c r="L38" s="186">
        <v>2811</v>
      </c>
      <c r="M38" s="186">
        <v>2202</v>
      </c>
      <c r="N38" s="189">
        <f t="shared" si="0"/>
        <v>12888</v>
      </c>
    </row>
    <row r="39" spans="1:14" ht="18" customHeight="1">
      <c r="A39" s="185" t="s">
        <v>46</v>
      </c>
      <c r="B39" s="186">
        <v>65</v>
      </c>
      <c r="C39" s="186">
        <v>90</v>
      </c>
      <c r="D39" s="186">
        <v>186</v>
      </c>
      <c r="E39" s="186">
        <v>242</v>
      </c>
      <c r="F39" s="186">
        <v>261</v>
      </c>
      <c r="G39" s="186">
        <v>273</v>
      </c>
      <c r="H39" s="186">
        <v>313</v>
      </c>
      <c r="I39" s="186">
        <v>303</v>
      </c>
      <c r="J39" s="186">
        <v>305</v>
      </c>
      <c r="K39" s="186">
        <v>237</v>
      </c>
      <c r="L39" s="186">
        <v>227</v>
      </c>
      <c r="M39" s="186">
        <v>137</v>
      </c>
      <c r="N39" s="189">
        <f t="shared" si="0"/>
        <v>921</v>
      </c>
    </row>
    <row r="40" spans="1:14" ht="30" customHeight="1">
      <c r="A40" s="185" t="s">
        <v>35</v>
      </c>
      <c r="B40" s="186">
        <v>188</v>
      </c>
      <c r="C40" s="186">
        <v>154</v>
      </c>
      <c r="D40" s="186">
        <v>487</v>
      </c>
      <c r="E40" s="186">
        <v>368</v>
      </c>
      <c r="F40" s="186">
        <v>443</v>
      </c>
      <c r="G40" s="186">
        <v>706</v>
      </c>
      <c r="H40" s="186">
        <v>1286</v>
      </c>
      <c r="I40" s="186">
        <v>985</v>
      </c>
      <c r="J40" s="186">
        <v>794</v>
      </c>
      <c r="K40" s="186">
        <v>520</v>
      </c>
      <c r="L40" s="186">
        <v>417</v>
      </c>
      <c r="M40" s="186">
        <v>500</v>
      </c>
      <c r="N40" s="189">
        <f t="shared" si="0"/>
        <v>3065</v>
      </c>
    </row>
    <row r="41" spans="1:14" ht="18" customHeight="1">
      <c r="A41" s="185" t="s">
        <v>28</v>
      </c>
      <c r="B41" s="186">
        <v>953</v>
      </c>
      <c r="C41" s="186">
        <v>993</v>
      </c>
      <c r="D41" s="186">
        <v>1278</v>
      </c>
      <c r="E41" s="186">
        <v>1586</v>
      </c>
      <c r="F41" s="186">
        <v>1933</v>
      </c>
      <c r="G41" s="186">
        <v>2932</v>
      </c>
      <c r="H41" s="186">
        <v>4149</v>
      </c>
      <c r="I41" s="186">
        <v>2644</v>
      </c>
      <c r="J41" s="186">
        <v>2109</v>
      </c>
      <c r="K41" s="186">
        <v>1866</v>
      </c>
      <c r="L41" s="186">
        <v>2167</v>
      </c>
      <c r="M41" s="186">
        <v>1565</v>
      </c>
      <c r="N41" s="189">
        <f t="shared" si="0"/>
        <v>8902</v>
      </c>
    </row>
    <row r="42" spans="1:14" ht="18" customHeight="1">
      <c r="A42" s="185" t="s">
        <v>39</v>
      </c>
      <c r="B42" s="186">
        <v>437</v>
      </c>
      <c r="C42" s="186">
        <v>423</v>
      </c>
      <c r="D42" s="186">
        <v>544</v>
      </c>
      <c r="E42" s="186">
        <v>750</v>
      </c>
      <c r="F42" s="186">
        <v>964</v>
      </c>
      <c r="G42" s="186">
        <v>1020</v>
      </c>
      <c r="H42" s="186">
        <v>661</v>
      </c>
      <c r="I42" s="186">
        <v>538</v>
      </c>
      <c r="J42" s="186">
        <v>714</v>
      </c>
      <c r="K42" s="186">
        <v>555</v>
      </c>
      <c r="L42" s="186">
        <v>641</v>
      </c>
      <c r="M42" s="186">
        <v>764</v>
      </c>
      <c r="N42" s="189">
        <f t="shared" si="0"/>
        <v>1913</v>
      </c>
    </row>
    <row r="43" spans="1:14" ht="18" customHeight="1">
      <c r="A43" s="185" t="s">
        <v>24</v>
      </c>
      <c r="B43" s="186">
        <v>1171</v>
      </c>
      <c r="C43" s="186">
        <v>1099</v>
      </c>
      <c r="D43" s="186">
        <v>1191</v>
      </c>
      <c r="E43" s="186">
        <v>1288</v>
      </c>
      <c r="F43" s="186">
        <v>2203</v>
      </c>
      <c r="G43" s="186">
        <v>4233</v>
      </c>
      <c r="H43" s="186">
        <v>7014</v>
      </c>
      <c r="I43" s="186">
        <v>7974</v>
      </c>
      <c r="J43" s="186">
        <v>6044</v>
      </c>
      <c r="K43" s="186">
        <v>2461</v>
      </c>
      <c r="L43" s="186">
        <v>1824</v>
      </c>
      <c r="M43" s="186">
        <v>1579</v>
      </c>
      <c r="N43" s="189">
        <f t="shared" si="0"/>
        <v>21032</v>
      </c>
    </row>
    <row r="44" spans="1:14" ht="18" customHeight="1">
      <c r="A44" s="185" t="s">
        <v>17</v>
      </c>
      <c r="B44" s="186">
        <v>3971</v>
      </c>
      <c r="C44" s="186">
        <v>3698</v>
      </c>
      <c r="D44" s="186">
        <v>9998</v>
      </c>
      <c r="E44" s="186">
        <v>11931</v>
      </c>
      <c r="F44" s="186">
        <v>10721</v>
      </c>
      <c r="G44" s="186">
        <v>10358</v>
      </c>
      <c r="H44" s="186">
        <v>8639</v>
      </c>
      <c r="I44" s="186">
        <v>9348</v>
      </c>
      <c r="J44" s="186">
        <v>9630</v>
      </c>
      <c r="K44" s="186">
        <v>9079</v>
      </c>
      <c r="L44" s="186">
        <v>7311</v>
      </c>
      <c r="M44" s="186">
        <v>7091</v>
      </c>
      <c r="N44" s="189">
        <f t="shared" si="0"/>
        <v>27617</v>
      </c>
    </row>
    <row r="45" spans="1:14" ht="18" customHeight="1">
      <c r="A45" s="185" t="s">
        <v>18</v>
      </c>
      <c r="B45" s="186">
        <v>2639</v>
      </c>
      <c r="C45" s="186">
        <v>3001</v>
      </c>
      <c r="D45" s="186">
        <v>6186</v>
      </c>
      <c r="E45" s="186">
        <v>5723</v>
      </c>
      <c r="F45" s="186">
        <v>6564</v>
      </c>
      <c r="G45" s="186">
        <v>8211</v>
      </c>
      <c r="H45" s="186">
        <v>10039</v>
      </c>
      <c r="I45" s="186">
        <v>11533</v>
      </c>
      <c r="J45" s="186">
        <v>11292</v>
      </c>
      <c r="K45" s="186">
        <v>10950</v>
      </c>
      <c r="L45" s="186">
        <v>10791</v>
      </c>
      <c r="M45" s="186">
        <v>11399</v>
      </c>
      <c r="N45" s="189">
        <f t="shared" si="0"/>
        <v>32864</v>
      </c>
    </row>
    <row r="46" spans="1:14" ht="18" customHeight="1">
      <c r="A46" s="185" t="s">
        <v>81</v>
      </c>
      <c r="B46" s="186">
        <v>199</v>
      </c>
      <c r="C46" s="186">
        <v>256</v>
      </c>
      <c r="D46" s="186">
        <v>253</v>
      </c>
      <c r="E46" s="186">
        <v>364</v>
      </c>
      <c r="F46" s="186">
        <v>457</v>
      </c>
      <c r="G46" s="186">
        <v>497</v>
      </c>
      <c r="H46" s="186">
        <v>557</v>
      </c>
      <c r="I46" s="186">
        <v>450</v>
      </c>
      <c r="J46" s="186">
        <v>750</v>
      </c>
      <c r="K46" s="186">
        <v>750</v>
      </c>
      <c r="L46" s="186">
        <v>673</v>
      </c>
      <c r="M46" s="186">
        <v>497</v>
      </c>
      <c r="N46" s="189">
        <f t="shared" si="0"/>
        <v>1757</v>
      </c>
    </row>
    <row r="47" spans="1:14" ht="18" customHeight="1">
      <c r="A47" s="185" t="s">
        <v>82</v>
      </c>
      <c r="B47" s="186">
        <v>121</v>
      </c>
      <c r="C47" s="186">
        <v>139</v>
      </c>
      <c r="D47" s="186">
        <v>779</v>
      </c>
      <c r="E47" s="186">
        <v>145</v>
      </c>
      <c r="F47" s="186">
        <v>240</v>
      </c>
      <c r="G47" s="186">
        <v>365</v>
      </c>
      <c r="H47" s="186">
        <v>414</v>
      </c>
      <c r="I47" s="186">
        <v>639</v>
      </c>
      <c r="J47" s="186">
        <v>477</v>
      </c>
      <c r="K47" s="186">
        <v>159</v>
      </c>
      <c r="L47" s="186">
        <v>220</v>
      </c>
      <c r="M47" s="186">
        <v>310</v>
      </c>
      <c r="N47" s="189">
        <f t="shared" si="0"/>
        <v>1530</v>
      </c>
    </row>
    <row r="48" spans="1:14" ht="18" customHeight="1">
      <c r="A48" s="185" t="s">
        <v>55</v>
      </c>
      <c r="B48" s="186">
        <v>6</v>
      </c>
      <c r="C48" s="186">
        <v>8</v>
      </c>
      <c r="D48" s="186">
        <v>19</v>
      </c>
      <c r="E48" s="186">
        <v>9</v>
      </c>
      <c r="F48" s="186">
        <v>22</v>
      </c>
      <c r="G48" s="186">
        <v>35</v>
      </c>
      <c r="H48" s="186">
        <v>56</v>
      </c>
      <c r="I48" s="186">
        <v>83</v>
      </c>
      <c r="J48" s="186">
        <v>38</v>
      </c>
      <c r="K48" s="186">
        <v>36</v>
      </c>
      <c r="L48" s="186">
        <v>21</v>
      </c>
      <c r="M48" s="186">
        <v>31</v>
      </c>
      <c r="N48" s="189">
        <f t="shared" si="0"/>
        <v>177</v>
      </c>
    </row>
    <row r="49" spans="1:14" ht="18" customHeight="1">
      <c r="A49" s="185" t="s">
        <v>83</v>
      </c>
      <c r="B49" s="186">
        <v>115</v>
      </c>
      <c r="C49" s="186">
        <v>131</v>
      </c>
      <c r="D49" s="186">
        <v>760</v>
      </c>
      <c r="E49" s="186">
        <v>136</v>
      </c>
      <c r="F49" s="186">
        <v>218</v>
      </c>
      <c r="G49" s="186">
        <v>330</v>
      </c>
      <c r="H49" s="186">
        <v>358</v>
      </c>
      <c r="I49" s="186">
        <v>556</v>
      </c>
      <c r="J49" s="186">
        <v>439</v>
      </c>
      <c r="K49" s="186">
        <v>123</v>
      </c>
      <c r="L49" s="186">
        <v>199</v>
      </c>
      <c r="M49" s="186">
        <v>279</v>
      </c>
      <c r="N49" s="189">
        <f t="shared" si="0"/>
        <v>1353</v>
      </c>
    </row>
    <row r="50" spans="1:14" ht="18" customHeight="1">
      <c r="A50" s="185" t="s">
        <v>84</v>
      </c>
      <c r="B50" s="186">
        <v>1670</v>
      </c>
      <c r="C50" s="186">
        <v>2593</v>
      </c>
      <c r="D50" s="186">
        <v>3986</v>
      </c>
      <c r="E50" s="186">
        <v>6432</v>
      </c>
      <c r="F50" s="186">
        <v>7256</v>
      </c>
      <c r="G50" s="186">
        <v>7313</v>
      </c>
      <c r="H50" s="186">
        <v>7821</v>
      </c>
      <c r="I50" s="186">
        <v>7718</v>
      </c>
      <c r="J50" s="186">
        <v>6654</v>
      </c>
      <c r="K50" s="186">
        <v>5047</v>
      </c>
      <c r="L50" s="186">
        <v>3930</v>
      </c>
      <c r="M50" s="186">
        <v>4231</v>
      </c>
      <c r="N50" s="189">
        <f t="shared" si="0"/>
        <v>22193</v>
      </c>
    </row>
    <row r="51" spans="1:14" ht="18" customHeight="1">
      <c r="A51" s="185" t="s">
        <v>85</v>
      </c>
      <c r="B51" s="186">
        <v>1397</v>
      </c>
      <c r="C51" s="186">
        <v>2284</v>
      </c>
      <c r="D51" s="186">
        <v>3655</v>
      </c>
      <c r="E51" s="186">
        <v>5991</v>
      </c>
      <c r="F51" s="186">
        <v>6467</v>
      </c>
      <c r="G51" s="186">
        <v>6613</v>
      </c>
      <c r="H51" s="186">
        <v>6890</v>
      </c>
      <c r="I51" s="186">
        <v>6564</v>
      </c>
      <c r="J51" s="186">
        <v>5952</v>
      </c>
      <c r="K51" s="186">
        <v>4415</v>
      </c>
      <c r="L51" s="186">
        <v>3496</v>
      </c>
      <c r="M51" s="186">
        <v>3688</v>
      </c>
      <c r="N51" s="189">
        <f t="shared" si="0"/>
        <v>19406</v>
      </c>
    </row>
    <row r="52" spans="1:14" ht="18" customHeight="1">
      <c r="A52" s="185" t="s">
        <v>45</v>
      </c>
      <c r="B52" s="186">
        <v>62</v>
      </c>
      <c r="C52" s="186">
        <v>109</v>
      </c>
      <c r="D52" s="186">
        <v>113</v>
      </c>
      <c r="E52" s="186">
        <v>142</v>
      </c>
      <c r="F52" s="186">
        <v>291</v>
      </c>
      <c r="G52" s="186">
        <v>232</v>
      </c>
      <c r="H52" s="186">
        <v>422</v>
      </c>
      <c r="I52" s="186">
        <v>392</v>
      </c>
      <c r="J52" s="186">
        <v>407</v>
      </c>
      <c r="K52" s="186">
        <v>284</v>
      </c>
      <c r="L52" s="186">
        <v>299</v>
      </c>
      <c r="M52" s="186">
        <v>200</v>
      </c>
      <c r="N52" s="189">
        <f t="shared" si="0"/>
        <v>1221</v>
      </c>
    </row>
    <row r="53" spans="1:14" ht="18" customHeight="1">
      <c r="A53" s="185" t="s">
        <v>21</v>
      </c>
      <c r="B53" s="186">
        <v>1335</v>
      </c>
      <c r="C53" s="186">
        <v>2175</v>
      </c>
      <c r="D53" s="186">
        <v>3542</v>
      </c>
      <c r="E53" s="186">
        <v>5849</v>
      </c>
      <c r="F53" s="186">
        <v>6176</v>
      </c>
      <c r="G53" s="186">
        <v>6375</v>
      </c>
      <c r="H53" s="186">
        <v>6465</v>
      </c>
      <c r="I53" s="186">
        <v>6172</v>
      </c>
      <c r="J53" s="186">
        <v>5545</v>
      </c>
      <c r="K53" s="186">
        <v>4126</v>
      </c>
      <c r="L53" s="186">
        <v>3194</v>
      </c>
      <c r="M53" s="186">
        <v>3488</v>
      </c>
      <c r="N53" s="189">
        <f t="shared" si="0"/>
        <v>18182</v>
      </c>
    </row>
    <row r="54" spans="1:14" ht="30" customHeight="1">
      <c r="A54" s="185" t="s">
        <v>86</v>
      </c>
      <c r="B54" s="186"/>
      <c r="C54" s="186"/>
      <c r="D54" s="186"/>
      <c r="E54" s="186"/>
      <c r="F54" s="186"/>
      <c r="G54" s="186">
        <v>6</v>
      </c>
      <c r="H54" s="186">
        <v>3</v>
      </c>
      <c r="I54" s="186"/>
      <c r="J54" s="186"/>
      <c r="K54" s="186">
        <v>5</v>
      </c>
      <c r="L54" s="186">
        <v>3</v>
      </c>
      <c r="M54" s="186"/>
      <c r="N54" s="189">
        <f t="shared" si="0"/>
        <v>3</v>
      </c>
    </row>
    <row r="55" spans="1:14" ht="30" customHeight="1">
      <c r="A55" s="185" t="s">
        <v>87</v>
      </c>
      <c r="B55" s="186">
        <v>273</v>
      </c>
      <c r="C55" s="186">
        <v>309</v>
      </c>
      <c r="D55" s="186">
        <v>331</v>
      </c>
      <c r="E55" s="186">
        <v>441</v>
      </c>
      <c r="F55" s="186">
        <v>789</v>
      </c>
      <c r="G55" s="186">
        <v>700</v>
      </c>
      <c r="H55" s="186">
        <v>931</v>
      </c>
      <c r="I55" s="186">
        <v>1154</v>
      </c>
      <c r="J55" s="186">
        <v>702</v>
      </c>
      <c r="K55" s="186">
        <v>632</v>
      </c>
      <c r="L55" s="186">
        <v>434</v>
      </c>
      <c r="M55" s="186">
        <v>543</v>
      </c>
      <c r="N55" s="189">
        <f t="shared" si="0"/>
        <v>2787</v>
      </c>
    </row>
    <row r="56" spans="1:14" ht="18" customHeight="1">
      <c r="A56" s="185" t="s">
        <v>54</v>
      </c>
      <c r="B56" s="186">
        <v>36</v>
      </c>
      <c r="C56" s="186">
        <v>27</v>
      </c>
      <c r="D56" s="186">
        <v>43</v>
      </c>
      <c r="E56" s="186">
        <v>84</v>
      </c>
      <c r="F56" s="186">
        <v>118</v>
      </c>
      <c r="G56" s="186">
        <v>106</v>
      </c>
      <c r="H56" s="186">
        <v>191</v>
      </c>
      <c r="I56" s="186">
        <v>97</v>
      </c>
      <c r="J56" s="186">
        <v>80</v>
      </c>
      <c r="K56" s="186">
        <v>105</v>
      </c>
      <c r="L56" s="186">
        <v>68</v>
      </c>
      <c r="M56" s="186">
        <v>90</v>
      </c>
      <c r="N56" s="189">
        <f t="shared" si="0"/>
        <v>368</v>
      </c>
    </row>
    <row r="57" spans="1:14" ht="42.95" customHeight="1">
      <c r="A57" s="185" t="s">
        <v>88</v>
      </c>
      <c r="B57" s="186">
        <v>237</v>
      </c>
      <c r="C57" s="186">
        <v>282</v>
      </c>
      <c r="D57" s="186">
        <v>288</v>
      </c>
      <c r="E57" s="186">
        <v>357</v>
      </c>
      <c r="F57" s="186">
        <v>671</v>
      </c>
      <c r="G57" s="186">
        <v>594</v>
      </c>
      <c r="H57" s="186">
        <v>740</v>
      </c>
      <c r="I57" s="186">
        <v>1057</v>
      </c>
      <c r="J57" s="186">
        <v>622</v>
      </c>
      <c r="K57" s="186">
        <v>527</v>
      </c>
      <c r="L57" s="186">
        <v>366</v>
      </c>
      <c r="M57" s="186">
        <v>453</v>
      </c>
      <c r="N57" s="189">
        <f t="shared" si="0"/>
        <v>2419</v>
      </c>
    </row>
    <row r="58" spans="1:14" ht="18" customHeight="1">
      <c r="A58" s="185" t="s">
        <v>89</v>
      </c>
      <c r="B58" s="186">
        <v>2987</v>
      </c>
      <c r="C58" s="186">
        <v>3007</v>
      </c>
      <c r="D58" s="186">
        <v>3835</v>
      </c>
      <c r="E58" s="186">
        <v>3730</v>
      </c>
      <c r="F58" s="186">
        <v>5169</v>
      </c>
      <c r="G58" s="186">
        <v>5748</v>
      </c>
      <c r="H58" s="186">
        <v>7464</v>
      </c>
      <c r="I58" s="186">
        <v>7719</v>
      </c>
      <c r="J58" s="186">
        <v>7640</v>
      </c>
      <c r="K58" s="186">
        <v>6003</v>
      </c>
      <c r="L58" s="186">
        <v>5297</v>
      </c>
      <c r="M58" s="186">
        <v>5012</v>
      </c>
      <c r="N58" s="189">
        <f t="shared" si="0"/>
        <v>22823</v>
      </c>
    </row>
    <row r="59" spans="1:14" ht="18" customHeight="1">
      <c r="A59" s="185" t="s">
        <v>48</v>
      </c>
      <c r="B59" s="186">
        <v>63</v>
      </c>
      <c r="C59" s="186">
        <v>100</v>
      </c>
      <c r="D59" s="186">
        <v>143</v>
      </c>
      <c r="E59" s="186">
        <v>135</v>
      </c>
      <c r="F59" s="186">
        <v>119</v>
      </c>
      <c r="G59" s="186">
        <v>179</v>
      </c>
      <c r="H59" s="186">
        <v>233</v>
      </c>
      <c r="I59" s="186">
        <v>217</v>
      </c>
      <c r="J59" s="186">
        <v>171</v>
      </c>
      <c r="K59" s="186">
        <v>177</v>
      </c>
      <c r="L59" s="186">
        <v>213</v>
      </c>
      <c r="M59" s="186">
        <v>177</v>
      </c>
      <c r="N59" s="189">
        <f t="shared" si="0"/>
        <v>621</v>
      </c>
    </row>
    <row r="60" spans="1:14" ht="18" customHeight="1">
      <c r="A60" s="185" t="s">
        <v>53</v>
      </c>
      <c r="B60" s="186">
        <v>55</v>
      </c>
      <c r="C60" s="186">
        <v>107</v>
      </c>
      <c r="D60" s="186">
        <v>41</v>
      </c>
      <c r="E60" s="186">
        <v>95</v>
      </c>
      <c r="F60" s="186">
        <v>97</v>
      </c>
      <c r="G60" s="186">
        <v>180</v>
      </c>
      <c r="H60" s="186">
        <v>143</v>
      </c>
      <c r="I60" s="186">
        <v>203</v>
      </c>
      <c r="J60" s="186">
        <v>168</v>
      </c>
      <c r="K60" s="186">
        <v>129</v>
      </c>
      <c r="L60" s="186">
        <v>300</v>
      </c>
      <c r="M60" s="186">
        <v>78</v>
      </c>
      <c r="N60" s="189">
        <f t="shared" si="0"/>
        <v>514</v>
      </c>
    </row>
    <row r="61" spans="1:14" ht="18" customHeight="1">
      <c r="A61" s="185" t="s">
        <v>56</v>
      </c>
      <c r="B61" s="186">
        <v>19</v>
      </c>
      <c r="C61" s="186">
        <v>20</v>
      </c>
      <c r="D61" s="186">
        <v>22</v>
      </c>
      <c r="E61" s="186">
        <v>62</v>
      </c>
      <c r="F61" s="186">
        <v>51</v>
      </c>
      <c r="G61" s="186">
        <v>24</v>
      </c>
      <c r="H61" s="186">
        <v>94</v>
      </c>
      <c r="I61" s="186">
        <v>163</v>
      </c>
      <c r="J61" s="186">
        <v>162</v>
      </c>
      <c r="K61" s="186">
        <v>153</v>
      </c>
      <c r="L61" s="186">
        <v>45</v>
      </c>
      <c r="M61" s="186">
        <v>31</v>
      </c>
      <c r="N61" s="189">
        <f t="shared" si="0"/>
        <v>419</v>
      </c>
    </row>
    <row r="62" spans="1:14" ht="18" customHeight="1">
      <c r="A62" s="185" t="s">
        <v>33</v>
      </c>
      <c r="B62" s="186">
        <v>847</v>
      </c>
      <c r="C62" s="186">
        <v>730</v>
      </c>
      <c r="D62" s="186">
        <v>1075</v>
      </c>
      <c r="E62" s="186">
        <v>1699</v>
      </c>
      <c r="F62" s="186">
        <v>1733</v>
      </c>
      <c r="G62" s="186">
        <v>2493</v>
      </c>
      <c r="H62" s="186">
        <v>3618</v>
      </c>
      <c r="I62" s="186">
        <v>3861</v>
      </c>
      <c r="J62" s="186">
        <v>3425</v>
      </c>
      <c r="K62" s="186">
        <v>2336</v>
      </c>
      <c r="L62" s="186">
        <v>1415</v>
      </c>
      <c r="M62" s="186">
        <v>1663</v>
      </c>
      <c r="N62" s="189">
        <f t="shared" si="0"/>
        <v>10904</v>
      </c>
    </row>
    <row r="63" spans="1:14" ht="18" customHeight="1">
      <c r="A63" s="185" t="s">
        <v>90</v>
      </c>
      <c r="B63" s="186">
        <v>2003</v>
      </c>
      <c r="C63" s="186">
        <v>2050</v>
      </c>
      <c r="D63" s="186">
        <v>2554</v>
      </c>
      <c r="E63" s="186">
        <v>1739</v>
      </c>
      <c r="F63" s="186">
        <v>3169</v>
      </c>
      <c r="G63" s="186">
        <v>2872</v>
      </c>
      <c r="H63" s="186">
        <v>3376</v>
      </c>
      <c r="I63" s="186">
        <v>3275</v>
      </c>
      <c r="J63" s="186">
        <v>3714</v>
      </c>
      <c r="K63" s="186">
        <v>3208</v>
      </c>
      <c r="L63" s="186">
        <v>3324</v>
      </c>
      <c r="M63" s="186">
        <v>3063</v>
      </c>
      <c r="N63" s="189">
        <f t="shared" si="0"/>
        <v>10365</v>
      </c>
    </row>
    <row r="64" spans="1:14" ht="42.95" customHeight="1">
      <c r="A64" s="185" t="s">
        <v>91</v>
      </c>
      <c r="B64" s="186">
        <v>56</v>
      </c>
      <c r="C64" s="186">
        <v>60</v>
      </c>
      <c r="D64" s="186">
        <v>80</v>
      </c>
      <c r="E64" s="186">
        <v>208</v>
      </c>
      <c r="F64" s="186">
        <v>167</v>
      </c>
      <c r="G64" s="186">
        <v>284</v>
      </c>
      <c r="H64" s="186">
        <v>477</v>
      </c>
      <c r="I64" s="186">
        <v>481</v>
      </c>
      <c r="J64" s="186">
        <v>279</v>
      </c>
      <c r="K64" s="186">
        <v>184</v>
      </c>
      <c r="L64" s="186">
        <v>115</v>
      </c>
      <c r="M64" s="186">
        <v>217</v>
      </c>
      <c r="N64" s="189">
        <f t="shared" si="0"/>
        <v>1237</v>
      </c>
    </row>
    <row r="65" spans="1:14" ht="18" customHeight="1">
      <c r="A65" s="185" t="s">
        <v>51</v>
      </c>
      <c r="B65" s="186">
        <v>40</v>
      </c>
      <c r="C65" s="186">
        <v>41</v>
      </c>
      <c r="D65" s="186">
        <v>39</v>
      </c>
      <c r="E65" s="186">
        <v>160</v>
      </c>
      <c r="F65" s="186">
        <v>104</v>
      </c>
      <c r="G65" s="186">
        <v>214</v>
      </c>
      <c r="H65" s="186">
        <v>333</v>
      </c>
      <c r="I65" s="186">
        <v>385</v>
      </c>
      <c r="J65" s="186">
        <v>233</v>
      </c>
      <c r="K65" s="186">
        <v>150</v>
      </c>
      <c r="L65" s="186">
        <v>96</v>
      </c>
      <c r="M65" s="186">
        <v>181</v>
      </c>
      <c r="N65" s="189">
        <f t="shared" si="0"/>
        <v>951</v>
      </c>
    </row>
    <row r="66" spans="1:14" ht="30" customHeight="1">
      <c r="A66" s="185" t="s">
        <v>92</v>
      </c>
      <c r="B66" s="186">
        <v>16</v>
      </c>
      <c r="C66" s="186">
        <v>19</v>
      </c>
      <c r="D66" s="186">
        <v>41</v>
      </c>
      <c r="E66" s="186">
        <v>48</v>
      </c>
      <c r="F66" s="186">
        <v>63</v>
      </c>
      <c r="G66" s="186">
        <v>70</v>
      </c>
      <c r="H66" s="186">
        <v>144</v>
      </c>
      <c r="I66" s="186">
        <v>96</v>
      </c>
      <c r="J66" s="186">
        <v>46</v>
      </c>
      <c r="K66" s="186">
        <v>34</v>
      </c>
      <c r="L66" s="186">
        <v>19</v>
      </c>
      <c r="M66" s="186">
        <v>36</v>
      </c>
      <c r="N66" s="189">
        <f t="shared" si="0"/>
        <v>286</v>
      </c>
    </row>
  </sheetData>
  <pageMargins left="0" right="0" top="0" bottom="0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D3163-7D06-4D22-8EED-AB043FF8D9A5}">
  <sheetPr>
    <tabColor theme="4"/>
    <outlinePr summaryBelow="0"/>
  </sheetPr>
  <dimension ref="A1:O66"/>
  <sheetViews>
    <sheetView workbookViewId="0">
      <selection activeCell="R13" sqref="R13"/>
    </sheetView>
  </sheetViews>
  <sheetFormatPr defaultColWidth="8.625" defaultRowHeight="15"/>
  <cols>
    <col min="1" max="1" width="18.25" style="28" customWidth="1"/>
    <col min="2" max="13" width="7.625" style="153" customWidth="1"/>
    <col min="14" max="14" width="11" style="143" customWidth="1"/>
    <col min="15" max="16384" width="8.625" style="28"/>
  </cols>
  <sheetData>
    <row r="1" spans="1:15" ht="23.1" customHeight="1">
      <c r="A1" s="38" t="s">
        <v>70</v>
      </c>
      <c r="B1" s="144"/>
      <c r="C1" s="144"/>
      <c r="D1" s="144"/>
      <c r="E1" s="145"/>
      <c r="F1" s="28"/>
      <c r="G1" s="28"/>
      <c r="H1" s="28"/>
      <c r="I1" s="28"/>
      <c r="J1" s="28"/>
      <c r="K1" s="28"/>
      <c r="L1" s="28"/>
      <c r="M1" s="28"/>
      <c r="N1" s="28"/>
    </row>
    <row r="2" spans="1:15" ht="9.9499999999999993" customHeight="1">
      <c r="A2" s="34" t="s">
        <v>71</v>
      </c>
      <c r="B2" s="146"/>
      <c r="C2" s="146"/>
      <c r="D2" s="146"/>
      <c r="E2" s="147"/>
      <c r="F2" s="28"/>
      <c r="G2" s="28"/>
      <c r="H2" s="28"/>
      <c r="I2" s="28"/>
      <c r="J2" s="28"/>
      <c r="K2" s="28"/>
      <c r="L2" s="28"/>
      <c r="M2" s="28"/>
      <c r="N2" s="28"/>
    </row>
    <row r="3" spans="1:15" ht="18" customHeight="1">
      <c r="A3" s="35" t="s">
        <v>71</v>
      </c>
      <c r="B3" s="148"/>
      <c r="C3" s="148"/>
      <c r="D3" s="148"/>
      <c r="E3" s="149" t="s">
        <v>72</v>
      </c>
      <c r="F3" s="150"/>
      <c r="G3" s="150"/>
      <c r="H3" s="151"/>
      <c r="I3" s="151"/>
      <c r="J3" s="151"/>
      <c r="K3" s="151"/>
      <c r="L3" s="151"/>
      <c r="M3" s="151"/>
    </row>
    <row r="4" spans="1:15" ht="42.95" customHeight="1">
      <c r="A4" s="36"/>
      <c r="B4" s="152"/>
      <c r="C4" s="152"/>
      <c r="D4" s="152"/>
      <c r="E4" s="149" t="s">
        <v>74</v>
      </c>
      <c r="F4" s="150"/>
      <c r="G4" s="150"/>
      <c r="H4" s="151"/>
      <c r="I4" s="151"/>
      <c r="J4" s="151"/>
      <c r="K4" s="151"/>
      <c r="L4" s="151"/>
      <c r="M4" s="151"/>
      <c r="N4" s="142" t="s">
        <v>71</v>
      </c>
    </row>
    <row r="5" spans="1:15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5" ht="18" customHeight="1">
      <c r="A6" s="183" t="s">
        <v>75</v>
      </c>
      <c r="B6" s="183">
        <v>226327</v>
      </c>
      <c r="C6" s="183">
        <v>223042</v>
      </c>
      <c r="D6" s="183">
        <v>244094</v>
      </c>
      <c r="E6" s="183">
        <v>280082</v>
      </c>
      <c r="F6" s="183">
        <v>330590</v>
      </c>
      <c r="G6" s="183">
        <v>424031</v>
      </c>
      <c r="H6" s="183">
        <v>549785</v>
      </c>
      <c r="I6" s="183">
        <v>545119</v>
      </c>
      <c r="J6" s="183">
        <v>345135</v>
      </c>
      <c r="K6" s="183">
        <v>289318</v>
      </c>
      <c r="L6" s="183">
        <v>253821</v>
      </c>
      <c r="M6" s="183">
        <v>280706</v>
      </c>
      <c r="N6" s="189">
        <f>SUM(H6:J6)</f>
        <v>1440039</v>
      </c>
    </row>
    <row r="7" spans="1:15" ht="18" customHeight="1">
      <c r="A7" s="184" t="s">
        <v>76</v>
      </c>
      <c r="B7" s="184">
        <v>150675</v>
      </c>
      <c r="C7" s="184">
        <v>153758</v>
      </c>
      <c r="D7" s="184">
        <v>153200</v>
      </c>
      <c r="E7" s="184">
        <v>179214</v>
      </c>
      <c r="F7" s="184">
        <v>201033</v>
      </c>
      <c r="G7" s="184">
        <v>285372</v>
      </c>
      <c r="H7" s="184">
        <v>376305</v>
      </c>
      <c r="I7" s="184">
        <v>369609</v>
      </c>
      <c r="J7" s="184">
        <v>219951</v>
      </c>
      <c r="K7" s="184">
        <v>181475</v>
      </c>
      <c r="L7" s="184">
        <v>162334</v>
      </c>
      <c r="M7" s="184">
        <v>189575</v>
      </c>
      <c r="N7" s="189">
        <f t="shared" ref="N7:N66" si="0">SUM(H7:J7)</f>
        <v>965865</v>
      </c>
    </row>
    <row r="8" spans="1:15" ht="18" customHeight="1">
      <c r="A8" s="190" t="s">
        <v>77</v>
      </c>
      <c r="B8" s="190">
        <v>75652</v>
      </c>
      <c r="C8" s="190">
        <v>69284</v>
      </c>
      <c r="D8" s="190">
        <v>90894</v>
      </c>
      <c r="E8" s="190">
        <v>100868</v>
      </c>
      <c r="F8" s="190">
        <v>129557</v>
      </c>
      <c r="G8" s="190">
        <v>138659</v>
      </c>
      <c r="H8" s="190">
        <v>173480</v>
      </c>
      <c r="I8" s="190">
        <v>175510</v>
      </c>
      <c r="J8" s="190">
        <v>125184</v>
      </c>
      <c r="K8" s="190">
        <v>107843</v>
      </c>
      <c r="L8" s="190">
        <v>91487</v>
      </c>
      <c r="M8" s="190">
        <v>91131</v>
      </c>
      <c r="N8" s="189">
        <f t="shared" si="0"/>
        <v>474174</v>
      </c>
      <c r="O8" s="170"/>
    </row>
    <row r="9" spans="1:15" ht="18" customHeight="1">
      <c r="A9" s="185" t="s">
        <v>78</v>
      </c>
      <c r="B9" s="186">
        <v>66748</v>
      </c>
      <c r="C9" s="186">
        <v>61055</v>
      </c>
      <c r="D9" s="186">
        <v>79891</v>
      </c>
      <c r="E9" s="186">
        <v>87580</v>
      </c>
      <c r="F9" s="186">
        <v>112618</v>
      </c>
      <c r="G9" s="186">
        <v>117497</v>
      </c>
      <c r="H9" s="186">
        <v>143312</v>
      </c>
      <c r="I9" s="186">
        <v>148515</v>
      </c>
      <c r="J9" s="186">
        <v>105247</v>
      </c>
      <c r="K9" s="186">
        <v>91330</v>
      </c>
      <c r="L9" s="186">
        <v>79633</v>
      </c>
      <c r="M9" s="186">
        <v>79244</v>
      </c>
      <c r="N9" s="189">
        <f t="shared" si="0"/>
        <v>397074</v>
      </c>
    </row>
    <row r="10" spans="1:15" ht="18" customHeight="1">
      <c r="A10" s="185" t="s">
        <v>79</v>
      </c>
      <c r="B10" s="186">
        <v>41567</v>
      </c>
      <c r="C10" s="186">
        <v>38315</v>
      </c>
      <c r="D10" s="186">
        <v>52148</v>
      </c>
      <c r="E10" s="186">
        <v>59622</v>
      </c>
      <c r="F10" s="186">
        <v>80733</v>
      </c>
      <c r="G10" s="186">
        <v>83998</v>
      </c>
      <c r="H10" s="186">
        <v>103888</v>
      </c>
      <c r="I10" s="186">
        <v>110043</v>
      </c>
      <c r="J10" s="186">
        <v>73102</v>
      </c>
      <c r="K10" s="186">
        <v>63128</v>
      </c>
      <c r="L10" s="186">
        <v>54177</v>
      </c>
      <c r="M10" s="186">
        <v>54171</v>
      </c>
      <c r="N10" s="189">
        <f t="shared" si="0"/>
        <v>287033</v>
      </c>
    </row>
    <row r="11" spans="1:15" ht="18" customHeight="1">
      <c r="A11" s="185" t="s">
        <v>32</v>
      </c>
      <c r="B11" s="186">
        <v>587</v>
      </c>
      <c r="C11" s="186">
        <v>680</v>
      </c>
      <c r="D11" s="186">
        <v>968</v>
      </c>
      <c r="E11" s="186">
        <v>870</v>
      </c>
      <c r="F11" s="186">
        <v>1058</v>
      </c>
      <c r="G11" s="186">
        <v>1128</v>
      </c>
      <c r="H11" s="186">
        <v>2074</v>
      </c>
      <c r="I11" s="186">
        <v>1549</v>
      </c>
      <c r="J11" s="186">
        <v>952</v>
      </c>
      <c r="K11" s="186">
        <v>1180</v>
      </c>
      <c r="L11" s="186">
        <v>1180</v>
      </c>
      <c r="M11" s="186">
        <v>1139</v>
      </c>
      <c r="N11" s="189">
        <f t="shared" si="0"/>
        <v>4575</v>
      </c>
    </row>
    <row r="12" spans="1:15" ht="18" customHeight="1">
      <c r="A12" s="185" t="s">
        <v>40</v>
      </c>
      <c r="B12" s="186">
        <v>307</v>
      </c>
      <c r="C12" s="186">
        <v>155</v>
      </c>
      <c r="D12" s="186">
        <v>724</v>
      </c>
      <c r="E12" s="186">
        <v>339</v>
      </c>
      <c r="F12" s="186">
        <v>374</v>
      </c>
      <c r="G12" s="186">
        <v>456</v>
      </c>
      <c r="H12" s="186">
        <v>1188</v>
      </c>
      <c r="I12" s="186">
        <v>742</v>
      </c>
      <c r="J12" s="186">
        <v>808</v>
      </c>
      <c r="K12" s="186">
        <v>762</v>
      </c>
      <c r="L12" s="186">
        <v>571</v>
      </c>
      <c r="M12" s="186">
        <v>340</v>
      </c>
      <c r="N12" s="189">
        <f t="shared" si="0"/>
        <v>2738</v>
      </c>
    </row>
    <row r="13" spans="1:15" ht="18" customHeight="1">
      <c r="A13" s="185" t="s">
        <v>36</v>
      </c>
      <c r="B13" s="186">
        <v>497</v>
      </c>
      <c r="C13" s="186">
        <v>706</v>
      </c>
      <c r="D13" s="186">
        <v>562</v>
      </c>
      <c r="E13" s="186">
        <v>1555</v>
      </c>
      <c r="F13" s="186">
        <v>975</v>
      </c>
      <c r="G13" s="186">
        <v>1155</v>
      </c>
      <c r="H13" s="186">
        <v>1808</v>
      </c>
      <c r="I13" s="186">
        <v>1836</v>
      </c>
      <c r="J13" s="186">
        <v>1166</v>
      </c>
      <c r="K13" s="186">
        <v>815</v>
      </c>
      <c r="L13" s="186">
        <v>593</v>
      </c>
      <c r="M13" s="186">
        <v>499</v>
      </c>
      <c r="N13" s="189">
        <f t="shared" si="0"/>
        <v>4810</v>
      </c>
    </row>
    <row r="14" spans="1:15" ht="18" customHeight="1">
      <c r="A14" s="185" t="s">
        <v>27</v>
      </c>
      <c r="B14" s="186">
        <v>1457</v>
      </c>
      <c r="C14" s="186">
        <v>1544</v>
      </c>
      <c r="D14" s="186">
        <v>1954</v>
      </c>
      <c r="E14" s="186">
        <v>1488</v>
      </c>
      <c r="F14" s="186">
        <v>1903</v>
      </c>
      <c r="G14" s="186">
        <v>1788</v>
      </c>
      <c r="H14" s="186">
        <v>2434</v>
      </c>
      <c r="I14" s="186">
        <v>2129</v>
      </c>
      <c r="J14" s="186">
        <v>2343</v>
      </c>
      <c r="K14" s="186">
        <v>1936</v>
      </c>
      <c r="L14" s="186">
        <v>2939</v>
      </c>
      <c r="M14" s="186">
        <v>2740</v>
      </c>
      <c r="N14" s="189">
        <f t="shared" si="0"/>
        <v>6906</v>
      </c>
    </row>
    <row r="15" spans="1:15" ht="18" customHeight="1">
      <c r="A15" s="185" t="s">
        <v>15</v>
      </c>
      <c r="B15" s="186">
        <v>4557</v>
      </c>
      <c r="C15" s="186">
        <v>4415</v>
      </c>
      <c r="D15" s="186">
        <v>6403</v>
      </c>
      <c r="E15" s="186">
        <v>7421</v>
      </c>
      <c r="F15" s="186">
        <v>14846</v>
      </c>
      <c r="G15" s="186">
        <v>16473</v>
      </c>
      <c r="H15" s="186">
        <v>18411</v>
      </c>
      <c r="I15" s="186">
        <v>20892</v>
      </c>
      <c r="J15" s="186">
        <v>13622</v>
      </c>
      <c r="K15" s="186">
        <v>9296</v>
      </c>
      <c r="L15" s="186">
        <v>5593</v>
      </c>
      <c r="M15" s="186">
        <v>5472</v>
      </c>
      <c r="N15" s="189">
        <f t="shared" si="0"/>
        <v>52925</v>
      </c>
    </row>
    <row r="16" spans="1:15" ht="18" customHeight="1">
      <c r="A16" s="185" t="s">
        <v>20</v>
      </c>
      <c r="B16" s="186">
        <v>2251</v>
      </c>
      <c r="C16" s="186">
        <v>4205</v>
      </c>
      <c r="D16" s="186">
        <v>3742</v>
      </c>
      <c r="E16" s="186">
        <v>4539</v>
      </c>
      <c r="F16" s="186">
        <v>5508</v>
      </c>
      <c r="G16" s="186">
        <v>6428</v>
      </c>
      <c r="H16" s="186">
        <v>10702</v>
      </c>
      <c r="I16" s="186">
        <v>8756</v>
      </c>
      <c r="J16" s="186">
        <v>4342</v>
      </c>
      <c r="K16" s="186">
        <v>4497</v>
      </c>
      <c r="L16" s="186">
        <v>3343</v>
      </c>
      <c r="M16" s="186">
        <v>3004</v>
      </c>
      <c r="N16" s="189">
        <f t="shared" si="0"/>
        <v>23800</v>
      </c>
    </row>
    <row r="17" spans="1:14" ht="18" customHeight="1">
      <c r="A17" s="185" t="s">
        <v>31</v>
      </c>
      <c r="B17" s="186">
        <v>912</v>
      </c>
      <c r="C17" s="186">
        <v>889</v>
      </c>
      <c r="D17" s="186">
        <v>1034</v>
      </c>
      <c r="E17" s="186">
        <v>1075</v>
      </c>
      <c r="F17" s="186">
        <v>1121</v>
      </c>
      <c r="G17" s="186">
        <v>1362</v>
      </c>
      <c r="H17" s="186">
        <v>1421</v>
      </c>
      <c r="I17" s="186">
        <v>1557</v>
      </c>
      <c r="J17" s="186">
        <v>1191</v>
      </c>
      <c r="K17" s="186">
        <v>1030</v>
      </c>
      <c r="L17" s="186">
        <v>670</v>
      </c>
      <c r="M17" s="186">
        <v>756</v>
      </c>
      <c r="N17" s="189">
        <f t="shared" si="0"/>
        <v>4169</v>
      </c>
    </row>
    <row r="18" spans="1:14" ht="18" customHeight="1">
      <c r="A18" s="185" t="s">
        <v>37</v>
      </c>
      <c r="B18" s="186">
        <v>377</v>
      </c>
      <c r="C18" s="186">
        <v>179</v>
      </c>
      <c r="D18" s="186">
        <v>582</v>
      </c>
      <c r="E18" s="186">
        <v>621</v>
      </c>
      <c r="F18" s="186">
        <v>2544</v>
      </c>
      <c r="G18" s="186">
        <v>981</v>
      </c>
      <c r="H18" s="186">
        <v>1308</v>
      </c>
      <c r="I18" s="186">
        <v>2089</v>
      </c>
      <c r="J18" s="186">
        <v>840</v>
      </c>
      <c r="K18" s="186">
        <v>539</v>
      </c>
      <c r="L18" s="186">
        <v>509</v>
      </c>
      <c r="M18" s="186">
        <v>402</v>
      </c>
      <c r="N18" s="189">
        <f t="shared" si="0"/>
        <v>4237</v>
      </c>
    </row>
    <row r="19" spans="1:14" ht="18" customHeight="1">
      <c r="A19" s="185" t="s">
        <v>25</v>
      </c>
      <c r="B19" s="186">
        <v>1273</v>
      </c>
      <c r="C19" s="186">
        <v>1055</v>
      </c>
      <c r="D19" s="186">
        <v>1552</v>
      </c>
      <c r="E19" s="186">
        <v>2003</v>
      </c>
      <c r="F19" s="186">
        <v>2768</v>
      </c>
      <c r="G19" s="186">
        <v>2160</v>
      </c>
      <c r="H19" s="186">
        <v>3617</v>
      </c>
      <c r="I19" s="186">
        <v>4853</v>
      </c>
      <c r="J19" s="186">
        <v>2554</v>
      </c>
      <c r="K19" s="186">
        <v>1928</v>
      </c>
      <c r="L19" s="186">
        <v>1536</v>
      </c>
      <c r="M19" s="186">
        <v>2013</v>
      </c>
      <c r="N19" s="189">
        <f t="shared" si="0"/>
        <v>11024</v>
      </c>
    </row>
    <row r="20" spans="1:14" ht="18" customHeight="1">
      <c r="A20" s="185" t="s">
        <v>22</v>
      </c>
      <c r="B20" s="186">
        <v>1436</v>
      </c>
      <c r="C20" s="186">
        <v>1338</v>
      </c>
      <c r="D20" s="186">
        <v>1782</v>
      </c>
      <c r="E20" s="186">
        <v>1816</v>
      </c>
      <c r="F20" s="186">
        <v>2599</v>
      </c>
      <c r="G20" s="186">
        <v>3172</v>
      </c>
      <c r="H20" s="186">
        <v>3198</v>
      </c>
      <c r="I20" s="186">
        <v>4503</v>
      </c>
      <c r="J20" s="186">
        <v>2581</v>
      </c>
      <c r="K20" s="186">
        <v>2141</v>
      </c>
      <c r="L20" s="186">
        <v>2392</v>
      </c>
      <c r="M20" s="186">
        <v>2449</v>
      </c>
      <c r="N20" s="189">
        <f t="shared" si="0"/>
        <v>10282</v>
      </c>
    </row>
    <row r="21" spans="1:14" ht="18" customHeight="1">
      <c r="A21" s="185" t="s">
        <v>50</v>
      </c>
      <c r="B21" s="186">
        <v>422</v>
      </c>
      <c r="C21" s="186">
        <v>123</v>
      </c>
      <c r="D21" s="186">
        <v>136</v>
      </c>
      <c r="E21" s="186">
        <v>285</v>
      </c>
      <c r="F21" s="186">
        <v>217</v>
      </c>
      <c r="G21" s="186">
        <v>248</v>
      </c>
      <c r="H21" s="186">
        <v>283</v>
      </c>
      <c r="I21" s="186">
        <v>565</v>
      </c>
      <c r="J21" s="186">
        <v>226</v>
      </c>
      <c r="K21" s="186">
        <v>279</v>
      </c>
      <c r="L21" s="186">
        <v>275</v>
      </c>
      <c r="M21" s="186">
        <v>111</v>
      </c>
      <c r="N21" s="189">
        <f t="shared" si="0"/>
        <v>1074</v>
      </c>
    </row>
    <row r="22" spans="1:14" ht="18" customHeight="1">
      <c r="A22" s="185" t="s">
        <v>23</v>
      </c>
      <c r="B22" s="186">
        <v>1642</v>
      </c>
      <c r="C22" s="186">
        <v>1310</v>
      </c>
      <c r="D22" s="186">
        <v>2145</v>
      </c>
      <c r="E22" s="186">
        <v>2180</v>
      </c>
      <c r="F22" s="186">
        <v>2595</v>
      </c>
      <c r="G22" s="186">
        <v>2522</v>
      </c>
      <c r="H22" s="186">
        <v>3232</v>
      </c>
      <c r="I22" s="186">
        <v>5387</v>
      </c>
      <c r="J22" s="186">
        <v>2843</v>
      </c>
      <c r="K22" s="186">
        <v>2460</v>
      </c>
      <c r="L22" s="186">
        <v>2531</v>
      </c>
      <c r="M22" s="186">
        <v>2876</v>
      </c>
      <c r="N22" s="189">
        <f t="shared" si="0"/>
        <v>11462</v>
      </c>
    </row>
    <row r="23" spans="1:14" ht="18" customHeight="1">
      <c r="A23" s="185" t="s">
        <v>47</v>
      </c>
      <c r="B23" s="186">
        <v>134</v>
      </c>
      <c r="C23" s="186">
        <v>88</v>
      </c>
      <c r="D23" s="186">
        <v>68</v>
      </c>
      <c r="E23" s="186">
        <v>122</v>
      </c>
      <c r="F23" s="186">
        <v>222</v>
      </c>
      <c r="G23" s="186">
        <v>154</v>
      </c>
      <c r="H23" s="186">
        <v>324</v>
      </c>
      <c r="I23" s="186">
        <v>390</v>
      </c>
      <c r="J23" s="186">
        <v>238</v>
      </c>
      <c r="K23" s="186">
        <v>192</v>
      </c>
      <c r="L23" s="186">
        <v>130</v>
      </c>
      <c r="M23" s="186">
        <v>247</v>
      </c>
      <c r="N23" s="189">
        <f t="shared" si="0"/>
        <v>952</v>
      </c>
    </row>
    <row r="24" spans="1:14" ht="18" customHeight="1">
      <c r="A24" s="185" t="s">
        <v>16</v>
      </c>
      <c r="B24" s="186">
        <v>8038</v>
      </c>
      <c r="C24" s="186">
        <v>7486</v>
      </c>
      <c r="D24" s="186">
        <v>10662</v>
      </c>
      <c r="E24" s="186">
        <v>11695</v>
      </c>
      <c r="F24" s="186">
        <v>13660</v>
      </c>
      <c r="G24" s="186">
        <v>12280</v>
      </c>
      <c r="H24" s="186">
        <v>15809</v>
      </c>
      <c r="I24" s="186">
        <v>16250</v>
      </c>
      <c r="J24" s="186">
        <v>11772</v>
      </c>
      <c r="K24" s="186">
        <v>12755</v>
      </c>
      <c r="L24" s="186">
        <v>11643</v>
      </c>
      <c r="M24" s="186">
        <v>12273</v>
      </c>
      <c r="N24" s="189">
        <f t="shared" si="0"/>
        <v>43831</v>
      </c>
    </row>
    <row r="25" spans="1:14" ht="18" customHeight="1">
      <c r="A25" s="185" t="s">
        <v>49</v>
      </c>
      <c r="B25" s="186">
        <v>1998</v>
      </c>
      <c r="C25" s="186">
        <v>40</v>
      </c>
      <c r="D25" s="186">
        <v>94</v>
      </c>
      <c r="E25" s="186">
        <v>140</v>
      </c>
      <c r="F25" s="186">
        <v>143</v>
      </c>
      <c r="G25" s="186">
        <v>123</v>
      </c>
      <c r="H25" s="186">
        <v>209</v>
      </c>
      <c r="I25" s="186">
        <v>359</v>
      </c>
      <c r="J25" s="186">
        <v>159</v>
      </c>
      <c r="K25" s="186">
        <v>112</v>
      </c>
      <c r="L25" s="186">
        <v>162</v>
      </c>
      <c r="M25" s="186">
        <v>161</v>
      </c>
      <c r="N25" s="189">
        <f t="shared" si="0"/>
        <v>727</v>
      </c>
    </row>
    <row r="26" spans="1:14" ht="18" customHeight="1">
      <c r="A26" s="185" t="s">
        <v>43</v>
      </c>
      <c r="B26" s="186">
        <v>108</v>
      </c>
      <c r="C26" s="186">
        <v>176</v>
      </c>
      <c r="D26" s="186">
        <v>267</v>
      </c>
      <c r="E26" s="186">
        <v>265</v>
      </c>
      <c r="F26" s="186">
        <v>479</v>
      </c>
      <c r="G26" s="186">
        <v>489</v>
      </c>
      <c r="H26" s="186">
        <v>811</v>
      </c>
      <c r="I26" s="186">
        <v>616</v>
      </c>
      <c r="J26" s="186">
        <v>293</v>
      </c>
      <c r="K26" s="186">
        <v>931</v>
      </c>
      <c r="L26" s="186">
        <v>370</v>
      </c>
      <c r="M26" s="186">
        <v>146</v>
      </c>
      <c r="N26" s="189">
        <f t="shared" si="0"/>
        <v>1720</v>
      </c>
    </row>
    <row r="27" spans="1:14" ht="18" customHeight="1">
      <c r="A27" s="185" t="s">
        <v>52</v>
      </c>
      <c r="B27" s="186">
        <v>106</v>
      </c>
      <c r="C27" s="186">
        <v>95</v>
      </c>
      <c r="D27" s="186">
        <v>130</v>
      </c>
      <c r="E27" s="186">
        <v>80</v>
      </c>
      <c r="F27" s="186">
        <v>150</v>
      </c>
      <c r="G27" s="186">
        <v>122</v>
      </c>
      <c r="H27" s="186">
        <v>169</v>
      </c>
      <c r="I27" s="186">
        <v>185</v>
      </c>
      <c r="J27" s="186">
        <v>162</v>
      </c>
      <c r="K27" s="186">
        <v>59</v>
      </c>
      <c r="L27" s="186">
        <v>138</v>
      </c>
      <c r="M27" s="186">
        <v>180</v>
      </c>
      <c r="N27" s="189">
        <f t="shared" si="0"/>
        <v>516</v>
      </c>
    </row>
    <row r="28" spans="1:14" ht="18" customHeight="1">
      <c r="A28" s="185" t="s">
        <v>29</v>
      </c>
      <c r="B28" s="186">
        <v>1570</v>
      </c>
      <c r="C28" s="186">
        <v>1525</v>
      </c>
      <c r="D28" s="186">
        <v>1863</v>
      </c>
      <c r="E28" s="186">
        <v>1633</v>
      </c>
      <c r="F28" s="186">
        <v>2603</v>
      </c>
      <c r="G28" s="186">
        <v>2474</v>
      </c>
      <c r="H28" s="186">
        <v>3154</v>
      </c>
      <c r="I28" s="186">
        <v>3341</v>
      </c>
      <c r="J28" s="186">
        <v>2169</v>
      </c>
      <c r="K28" s="186">
        <v>3015</v>
      </c>
      <c r="L28" s="186">
        <v>4212</v>
      </c>
      <c r="M28" s="186">
        <v>5047</v>
      </c>
      <c r="N28" s="189">
        <f t="shared" si="0"/>
        <v>8664</v>
      </c>
    </row>
    <row r="29" spans="1:14" ht="18" customHeight="1">
      <c r="A29" s="185" t="s">
        <v>34</v>
      </c>
      <c r="B29" s="186">
        <v>453</v>
      </c>
      <c r="C29" s="186">
        <v>563</v>
      </c>
      <c r="D29" s="186">
        <v>752</v>
      </c>
      <c r="E29" s="186">
        <v>561</v>
      </c>
      <c r="F29" s="186">
        <v>871</v>
      </c>
      <c r="G29" s="186">
        <v>814</v>
      </c>
      <c r="H29" s="186">
        <v>1233</v>
      </c>
      <c r="I29" s="186">
        <v>1289</v>
      </c>
      <c r="J29" s="186">
        <v>638</v>
      </c>
      <c r="K29" s="186">
        <v>677</v>
      </c>
      <c r="L29" s="186">
        <v>451</v>
      </c>
      <c r="M29" s="186">
        <v>458</v>
      </c>
      <c r="N29" s="189">
        <f t="shared" si="0"/>
        <v>3160</v>
      </c>
    </row>
    <row r="30" spans="1:14" ht="18" customHeight="1">
      <c r="A30" s="185" t="s">
        <v>14</v>
      </c>
      <c r="B30" s="186">
        <v>9121</v>
      </c>
      <c r="C30" s="186">
        <v>7779</v>
      </c>
      <c r="D30" s="186">
        <v>10943</v>
      </c>
      <c r="E30" s="186">
        <v>14918</v>
      </c>
      <c r="F30" s="186">
        <v>17999</v>
      </c>
      <c r="G30" s="186">
        <v>20731</v>
      </c>
      <c r="H30" s="186">
        <v>19802</v>
      </c>
      <c r="I30" s="186">
        <v>23918</v>
      </c>
      <c r="J30" s="186">
        <v>17123</v>
      </c>
      <c r="K30" s="186">
        <v>12200</v>
      </c>
      <c r="L30" s="186">
        <v>9796</v>
      </c>
      <c r="M30" s="186">
        <v>9167</v>
      </c>
      <c r="N30" s="189">
        <f t="shared" si="0"/>
        <v>60843</v>
      </c>
    </row>
    <row r="31" spans="1:14" ht="18" customHeight="1">
      <c r="A31" s="185" t="s">
        <v>38</v>
      </c>
      <c r="B31" s="186">
        <v>448</v>
      </c>
      <c r="C31" s="186">
        <v>336</v>
      </c>
      <c r="D31" s="186">
        <v>488</v>
      </c>
      <c r="E31" s="186">
        <v>409</v>
      </c>
      <c r="F31" s="186">
        <v>483</v>
      </c>
      <c r="G31" s="186">
        <v>626</v>
      </c>
      <c r="H31" s="186">
        <v>464</v>
      </c>
      <c r="I31" s="186">
        <v>574</v>
      </c>
      <c r="J31" s="186">
        <v>565</v>
      </c>
      <c r="K31" s="186">
        <v>369</v>
      </c>
      <c r="L31" s="186">
        <v>338</v>
      </c>
      <c r="M31" s="186">
        <v>497</v>
      </c>
      <c r="N31" s="189">
        <f t="shared" si="0"/>
        <v>1603</v>
      </c>
    </row>
    <row r="32" spans="1:14" ht="18" customHeight="1">
      <c r="A32" s="185" t="s">
        <v>41</v>
      </c>
      <c r="B32" s="186">
        <v>493</v>
      </c>
      <c r="C32" s="186">
        <v>475</v>
      </c>
      <c r="D32" s="186">
        <v>795</v>
      </c>
      <c r="E32" s="186">
        <v>719</v>
      </c>
      <c r="F32" s="186">
        <v>791</v>
      </c>
      <c r="G32" s="186">
        <v>717</v>
      </c>
      <c r="H32" s="186">
        <v>807</v>
      </c>
      <c r="I32" s="186">
        <v>928</v>
      </c>
      <c r="J32" s="186">
        <v>505</v>
      </c>
      <c r="K32" s="186">
        <v>560</v>
      </c>
      <c r="L32" s="186">
        <v>441</v>
      </c>
      <c r="M32" s="186">
        <v>574</v>
      </c>
      <c r="N32" s="189">
        <f t="shared" si="0"/>
        <v>2240</v>
      </c>
    </row>
    <row r="33" spans="1:14" ht="18" customHeight="1">
      <c r="A33" s="185" t="s">
        <v>42</v>
      </c>
      <c r="B33" s="186">
        <v>137</v>
      </c>
      <c r="C33" s="186">
        <v>110</v>
      </c>
      <c r="D33" s="186">
        <v>180</v>
      </c>
      <c r="E33" s="186">
        <v>215</v>
      </c>
      <c r="F33" s="186">
        <v>194</v>
      </c>
      <c r="G33" s="186">
        <v>255</v>
      </c>
      <c r="H33" s="186">
        <v>377</v>
      </c>
      <c r="I33" s="186">
        <v>201</v>
      </c>
      <c r="J33" s="186">
        <v>162</v>
      </c>
      <c r="K33" s="186">
        <v>222</v>
      </c>
      <c r="L33" s="186">
        <v>149</v>
      </c>
      <c r="M33" s="186">
        <v>120</v>
      </c>
      <c r="N33" s="189">
        <f t="shared" si="0"/>
        <v>740</v>
      </c>
    </row>
    <row r="34" spans="1:14" ht="18" customHeight="1">
      <c r="A34" s="185" t="s">
        <v>44</v>
      </c>
      <c r="B34" s="186">
        <v>160</v>
      </c>
      <c r="C34" s="186">
        <v>133</v>
      </c>
      <c r="D34" s="186">
        <v>256</v>
      </c>
      <c r="E34" s="186">
        <v>372</v>
      </c>
      <c r="F34" s="186">
        <v>535</v>
      </c>
      <c r="G34" s="186">
        <v>359</v>
      </c>
      <c r="H34" s="186">
        <v>825</v>
      </c>
      <c r="I34" s="186">
        <v>604</v>
      </c>
      <c r="J34" s="186">
        <v>523</v>
      </c>
      <c r="K34" s="186">
        <v>475</v>
      </c>
      <c r="L34" s="186">
        <v>307</v>
      </c>
      <c r="M34" s="186">
        <v>279</v>
      </c>
      <c r="N34" s="189">
        <f t="shared" si="0"/>
        <v>1952</v>
      </c>
    </row>
    <row r="35" spans="1:14" ht="18" customHeight="1">
      <c r="A35" s="185" t="s">
        <v>30</v>
      </c>
      <c r="B35" s="186">
        <v>1672</v>
      </c>
      <c r="C35" s="186">
        <v>1444</v>
      </c>
      <c r="D35" s="186">
        <v>2281</v>
      </c>
      <c r="E35" s="186">
        <v>2529</v>
      </c>
      <c r="F35" s="186">
        <v>3500</v>
      </c>
      <c r="G35" s="186">
        <v>4489</v>
      </c>
      <c r="H35" s="186">
        <v>7187</v>
      </c>
      <c r="I35" s="186">
        <v>3757</v>
      </c>
      <c r="J35" s="186">
        <v>2763</v>
      </c>
      <c r="K35" s="186">
        <v>2626</v>
      </c>
      <c r="L35" s="186">
        <v>1677</v>
      </c>
      <c r="M35" s="186">
        <v>1578</v>
      </c>
      <c r="N35" s="189">
        <f t="shared" si="0"/>
        <v>13707</v>
      </c>
    </row>
    <row r="36" spans="1:14" ht="18" customHeight="1">
      <c r="A36" s="185" t="s">
        <v>26</v>
      </c>
      <c r="B36" s="186">
        <v>1411</v>
      </c>
      <c r="C36" s="186">
        <v>1466</v>
      </c>
      <c r="D36" s="186">
        <v>1785</v>
      </c>
      <c r="E36" s="186">
        <v>1772</v>
      </c>
      <c r="F36" s="186">
        <v>2595</v>
      </c>
      <c r="G36" s="186">
        <v>2492</v>
      </c>
      <c r="H36" s="186">
        <v>3041</v>
      </c>
      <c r="I36" s="186">
        <v>2773</v>
      </c>
      <c r="J36" s="186">
        <v>2562</v>
      </c>
      <c r="K36" s="186">
        <v>2072</v>
      </c>
      <c r="L36" s="186">
        <v>2231</v>
      </c>
      <c r="M36" s="186">
        <v>1643</v>
      </c>
      <c r="N36" s="189">
        <f t="shared" si="0"/>
        <v>8376</v>
      </c>
    </row>
    <row r="37" spans="1:14" ht="18" customHeight="1">
      <c r="A37" s="185" t="s">
        <v>19</v>
      </c>
      <c r="B37" s="186">
        <v>4038</v>
      </c>
      <c r="C37" s="186">
        <v>3835</v>
      </c>
      <c r="D37" s="186">
        <v>4906</v>
      </c>
      <c r="E37" s="186">
        <v>5166</v>
      </c>
      <c r="F37" s="186">
        <v>7195</v>
      </c>
      <c r="G37" s="186">
        <v>7714</v>
      </c>
      <c r="H37" s="186">
        <v>8527</v>
      </c>
      <c r="I37" s="186">
        <v>9520</v>
      </c>
      <c r="J37" s="186">
        <v>8171</v>
      </c>
      <c r="K37" s="186">
        <v>5553</v>
      </c>
      <c r="L37" s="186">
        <v>4752</v>
      </c>
      <c r="M37" s="186">
        <v>4771</v>
      </c>
      <c r="N37" s="189">
        <f t="shared" si="0"/>
        <v>26218</v>
      </c>
    </row>
    <row r="38" spans="1:14" ht="18" customHeight="1">
      <c r="A38" s="185" t="s">
        <v>80</v>
      </c>
      <c r="B38" s="186">
        <v>1783</v>
      </c>
      <c r="C38" s="186">
        <v>1849</v>
      </c>
      <c r="D38" s="186">
        <v>2596</v>
      </c>
      <c r="E38" s="186">
        <v>2905</v>
      </c>
      <c r="F38" s="186">
        <v>3676</v>
      </c>
      <c r="G38" s="186">
        <v>3698</v>
      </c>
      <c r="H38" s="186">
        <v>6137</v>
      </c>
      <c r="I38" s="186">
        <v>4987</v>
      </c>
      <c r="J38" s="186">
        <v>4280</v>
      </c>
      <c r="K38" s="186">
        <v>3254</v>
      </c>
      <c r="L38" s="186">
        <v>2756</v>
      </c>
      <c r="M38" s="186">
        <v>2589</v>
      </c>
      <c r="N38" s="189">
        <f t="shared" si="0"/>
        <v>15404</v>
      </c>
    </row>
    <row r="39" spans="1:14" ht="18" customHeight="1">
      <c r="A39" s="185" t="s">
        <v>46</v>
      </c>
      <c r="B39" s="186">
        <v>169</v>
      </c>
      <c r="C39" s="186">
        <v>230</v>
      </c>
      <c r="D39" s="186">
        <v>159</v>
      </c>
      <c r="E39" s="186">
        <v>191</v>
      </c>
      <c r="F39" s="186">
        <v>370</v>
      </c>
      <c r="G39" s="186">
        <v>313</v>
      </c>
      <c r="H39" s="186">
        <v>524</v>
      </c>
      <c r="I39" s="186">
        <v>328</v>
      </c>
      <c r="J39" s="186">
        <v>431</v>
      </c>
      <c r="K39" s="186">
        <v>303</v>
      </c>
      <c r="L39" s="186">
        <v>259</v>
      </c>
      <c r="M39" s="186">
        <v>166</v>
      </c>
      <c r="N39" s="189">
        <f t="shared" si="0"/>
        <v>1283</v>
      </c>
    </row>
    <row r="40" spans="1:14" ht="30" customHeight="1">
      <c r="A40" s="185" t="s">
        <v>35</v>
      </c>
      <c r="B40" s="186">
        <v>326</v>
      </c>
      <c r="C40" s="186">
        <v>388</v>
      </c>
      <c r="D40" s="186">
        <v>463</v>
      </c>
      <c r="E40" s="186">
        <v>675</v>
      </c>
      <c r="F40" s="186">
        <v>857</v>
      </c>
      <c r="G40" s="186">
        <v>1033</v>
      </c>
      <c r="H40" s="186">
        <v>1691</v>
      </c>
      <c r="I40" s="186">
        <v>1490</v>
      </c>
      <c r="J40" s="186">
        <v>1244</v>
      </c>
      <c r="K40" s="186">
        <v>761</v>
      </c>
      <c r="L40" s="186">
        <v>460</v>
      </c>
      <c r="M40" s="186">
        <v>652</v>
      </c>
      <c r="N40" s="189">
        <f t="shared" si="0"/>
        <v>4425</v>
      </c>
    </row>
    <row r="41" spans="1:14" ht="18" customHeight="1">
      <c r="A41" s="185" t="s">
        <v>28</v>
      </c>
      <c r="B41" s="186">
        <v>1288</v>
      </c>
      <c r="C41" s="186">
        <v>1231</v>
      </c>
      <c r="D41" s="186">
        <v>1974</v>
      </c>
      <c r="E41" s="186">
        <v>2039</v>
      </c>
      <c r="F41" s="186">
        <v>2449</v>
      </c>
      <c r="G41" s="186">
        <v>2352</v>
      </c>
      <c r="H41" s="186">
        <v>3922</v>
      </c>
      <c r="I41" s="186">
        <v>3169</v>
      </c>
      <c r="J41" s="186">
        <v>2605</v>
      </c>
      <c r="K41" s="186">
        <v>2190</v>
      </c>
      <c r="L41" s="186">
        <v>2037</v>
      </c>
      <c r="M41" s="186">
        <v>1771</v>
      </c>
      <c r="N41" s="189">
        <f t="shared" si="0"/>
        <v>9696</v>
      </c>
    </row>
    <row r="42" spans="1:14" ht="18" customHeight="1">
      <c r="A42" s="185" t="s">
        <v>39</v>
      </c>
      <c r="B42" s="186">
        <v>705</v>
      </c>
      <c r="C42" s="186">
        <v>586</v>
      </c>
      <c r="D42" s="186">
        <v>960</v>
      </c>
      <c r="E42" s="186">
        <v>996</v>
      </c>
      <c r="F42" s="186">
        <v>1697</v>
      </c>
      <c r="G42" s="186">
        <v>1047</v>
      </c>
      <c r="H42" s="186">
        <v>1549</v>
      </c>
      <c r="I42" s="186">
        <v>893</v>
      </c>
      <c r="J42" s="186">
        <v>1074</v>
      </c>
      <c r="K42" s="186">
        <v>1346</v>
      </c>
      <c r="L42" s="186">
        <v>656</v>
      </c>
      <c r="M42" s="186">
        <v>756</v>
      </c>
      <c r="N42" s="189">
        <f t="shared" si="0"/>
        <v>3516</v>
      </c>
    </row>
    <row r="43" spans="1:14" ht="18" customHeight="1">
      <c r="A43" s="185" t="s">
        <v>24</v>
      </c>
      <c r="B43" s="186">
        <v>1427</v>
      </c>
      <c r="C43" s="186">
        <v>1071</v>
      </c>
      <c r="D43" s="186">
        <v>1243</v>
      </c>
      <c r="E43" s="186">
        <v>1285</v>
      </c>
      <c r="F43" s="186">
        <v>1410</v>
      </c>
      <c r="G43" s="186">
        <v>1344</v>
      </c>
      <c r="H43" s="186">
        <v>1595</v>
      </c>
      <c r="I43" s="186">
        <v>1495</v>
      </c>
      <c r="J43" s="186">
        <v>1024</v>
      </c>
      <c r="K43" s="186">
        <v>904</v>
      </c>
      <c r="L43" s="186">
        <v>878</v>
      </c>
      <c r="M43" s="186">
        <v>995</v>
      </c>
      <c r="N43" s="189">
        <f t="shared" si="0"/>
        <v>4114</v>
      </c>
    </row>
    <row r="44" spans="1:14" ht="18" customHeight="1">
      <c r="A44" s="185" t="s">
        <v>17</v>
      </c>
      <c r="B44" s="186">
        <v>6454</v>
      </c>
      <c r="C44" s="186">
        <v>5880</v>
      </c>
      <c r="D44" s="186">
        <v>5939</v>
      </c>
      <c r="E44" s="186">
        <v>5772</v>
      </c>
      <c r="F44" s="186">
        <v>5368</v>
      </c>
      <c r="G44" s="186">
        <v>5604</v>
      </c>
      <c r="H44" s="186">
        <v>5846</v>
      </c>
      <c r="I44" s="186">
        <v>5694</v>
      </c>
      <c r="J44" s="186">
        <v>4609</v>
      </c>
      <c r="K44" s="186">
        <v>5652</v>
      </c>
      <c r="L44" s="186">
        <v>5340</v>
      </c>
      <c r="M44" s="186">
        <v>4874</v>
      </c>
      <c r="N44" s="189">
        <f t="shared" si="0"/>
        <v>16149</v>
      </c>
    </row>
    <row r="45" spans="1:14" ht="18" customHeight="1">
      <c r="A45" s="185" t="s">
        <v>18</v>
      </c>
      <c r="B45" s="186">
        <v>10283</v>
      </c>
      <c r="C45" s="186">
        <v>8955</v>
      </c>
      <c r="D45" s="186">
        <v>11651</v>
      </c>
      <c r="E45" s="186">
        <v>11433</v>
      </c>
      <c r="F45" s="186">
        <v>11853</v>
      </c>
      <c r="G45" s="186">
        <v>13379</v>
      </c>
      <c r="H45" s="186">
        <v>14911</v>
      </c>
      <c r="I45" s="186">
        <v>15213</v>
      </c>
      <c r="J45" s="186">
        <v>12202</v>
      </c>
      <c r="K45" s="186">
        <v>10913</v>
      </c>
      <c r="L45" s="186">
        <v>10528</v>
      </c>
      <c r="M45" s="186">
        <v>10573</v>
      </c>
      <c r="N45" s="189">
        <f t="shared" si="0"/>
        <v>42326</v>
      </c>
    </row>
    <row r="46" spans="1:14" ht="18" customHeight="1">
      <c r="A46" s="185" t="s">
        <v>81</v>
      </c>
      <c r="B46" s="186">
        <v>491</v>
      </c>
      <c r="C46" s="186">
        <v>564</v>
      </c>
      <c r="D46" s="186">
        <v>448</v>
      </c>
      <c r="E46" s="186">
        <v>401</v>
      </c>
      <c r="F46" s="186">
        <v>686</v>
      </c>
      <c r="G46" s="186">
        <v>713</v>
      </c>
      <c r="H46" s="186">
        <v>859</v>
      </c>
      <c r="I46" s="186">
        <v>670</v>
      </c>
      <c r="J46" s="186">
        <v>785</v>
      </c>
      <c r="K46" s="186">
        <v>580</v>
      </c>
      <c r="L46" s="186">
        <v>546</v>
      </c>
      <c r="M46" s="186">
        <v>515</v>
      </c>
      <c r="N46" s="189">
        <f t="shared" si="0"/>
        <v>2314</v>
      </c>
    </row>
    <row r="47" spans="1:14" ht="18" customHeight="1">
      <c r="A47" s="185" t="s">
        <v>82</v>
      </c>
      <c r="B47" s="186">
        <v>148</v>
      </c>
      <c r="C47" s="186">
        <v>190</v>
      </c>
      <c r="D47" s="186">
        <v>392</v>
      </c>
      <c r="E47" s="186">
        <v>454</v>
      </c>
      <c r="F47" s="186">
        <v>481</v>
      </c>
      <c r="G47" s="186">
        <v>446</v>
      </c>
      <c r="H47" s="186">
        <v>579</v>
      </c>
      <c r="I47" s="186">
        <v>509</v>
      </c>
      <c r="J47" s="186">
        <v>467</v>
      </c>
      <c r="K47" s="186">
        <v>417</v>
      </c>
      <c r="L47" s="186">
        <v>280</v>
      </c>
      <c r="M47" s="186">
        <v>259</v>
      </c>
      <c r="N47" s="189">
        <f t="shared" si="0"/>
        <v>1555</v>
      </c>
    </row>
    <row r="48" spans="1:14" ht="18" customHeight="1">
      <c r="A48" s="185" t="s">
        <v>55</v>
      </c>
      <c r="B48" s="186">
        <v>34</v>
      </c>
      <c r="C48" s="186">
        <v>18</v>
      </c>
      <c r="D48" s="186">
        <v>32</v>
      </c>
      <c r="E48" s="186">
        <v>136</v>
      </c>
      <c r="F48" s="186">
        <v>149</v>
      </c>
      <c r="G48" s="186">
        <v>189</v>
      </c>
      <c r="H48" s="186">
        <v>91</v>
      </c>
      <c r="I48" s="186">
        <v>25</v>
      </c>
      <c r="J48" s="186">
        <v>25</v>
      </c>
      <c r="K48" s="186">
        <v>30</v>
      </c>
      <c r="L48" s="186">
        <v>49</v>
      </c>
      <c r="M48" s="186">
        <v>5</v>
      </c>
      <c r="N48" s="189">
        <f t="shared" si="0"/>
        <v>141</v>
      </c>
    </row>
    <row r="49" spans="1:14" ht="18" customHeight="1">
      <c r="A49" s="185" t="s">
        <v>83</v>
      </c>
      <c r="B49" s="186">
        <v>114</v>
      </c>
      <c r="C49" s="186">
        <v>172</v>
      </c>
      <c r="D49" s="186">
        <v>360</v>
      </c>
      <c r="E49" s="186">
        <v>318</v>
      </c>
      <c r="F49" s="186">
        <v>332</v>
      </c>
      <c r="G49" s="186">
        <v>257</v>
      </c>
      <c r="H49" s="186">
        <v>488</v>
      </c>
      <c r="I49" s="186">
        <v>484</v>
      </c>
      <c r="J49" s="186">
        <v>442</v>
      </c>
      <c r="K49" s="186">
        <v>387</v>
      </c>
      <c r="L49" s="186">
        <v>231</v>
      </c>
      <c r="M49" s="186">
        <v>254</v>
      </c>
      <c r="N49" s="189">
        <f t="shared" si="0"/>
        <v>1414</v>
      </c>
    </row>
    <row r="50" spans="1:14" ht="18" customHeight="1">
      <c r="A50" s="185" t="s">
        <v>84</v>
      </c>
      <c r="B50" s="186">
        <v>3837</v>
      </c>
      <c r="C50" s="186">
        <v>3482</v>
      </c>
      <c r="D50" s="186">
        <v>4668</v>
      </c>
      <c r="E50" s="186">
        <v>6087</v>
      </c>
      <c r="F50" s="186">
        <v>8143</v>
      </c>
      <c r="G50" s="186">
        <v>9592</v>
      </c>
      <c r="H50" s="186">
        <v>13250</v>
      </c>
      <c r="I50" s="186">
        <v>11723</v>
      </c>
      <c r="J50" s="186">
        <v>8356</v>
      </c>
      <c r="K50" s="186">
        <v>7323</v>
      </c>
      <c r="L50" s="186">
        <v>5709</v>
      </c>
      <c r="M50" s="186">
        <v>5381</v>
      </c>
      <c r="N50" s="189">
        <f t="shared" si="0"/>
        <v>33329</v>
      </c>
    </row>
    <row r="51" spans="1:14" ht="18" customHeight="1">
      <c r="A51" s="185" t="s">
        <v>85</v>
      </c>
      <c r="B51" s="186">
        <v>3094</v>
      </c>
      <c r="C51" s="186">
        <v>2563</v>
      </c>
      <c r="D51" s="186">
        <v>3497</v>
      </c>
      <c r="E51" s="186">
        <v>4922</v>
      </c>
      <c r="F51" s="186">
        <v>6952</v>
      </c>
      <c r="G51" s="186">
        <v>8198</v>
      </c>
      <c r="H51" s="186">
        <v>11391</v>
      </c>
      <c r="I51" s="186">
        <v>10054</v>
      </c>
      <c r="J51" s="186">
        <v>7513</v>
      </c>
      <c r="K51" s="186">
        <v>6342</v>
      </c>
      <c r="L51" s="186">
        <v>4928</v>
      </c>
      <c r="M51" s="186">
        <v>4646</v>
      </c>
      <c r="N51" s="189">
        <f t="shared" si="0"/>
        <v>28958</v>
      </c>
    </row>
    <row r="52" spans="1:14" ht="18" customHeight="1">
      <c r="A52" s="185" t="s">
        <v>45</v>
      </c>
      <c r="B52" s="186">
        <v>127</v>
      </c>
      <c r="C52" s="186">
        <v>129</v>
      </c>
      <c r="D52" s="186">
        <v>239</v>
      </c>
      <c r="E52" s="186">
        <v>408</v>
      </c>
      <c r="F52" s="186">
        <v>409</v>
      </c>
      <c r="G52" s="186">
        <v>505</v>
      </c>
      <c r="H52" s="186">
        <v>621</v>
      </c>
      <c r="I52" s="186">
        <v>659</v>
      </c>
      <c r="J52" s="186">
        <v>455</v>
      </c>
      <c r="K52" s="186">
        <v>402</v>
      </c>
      <c r="L52" s="186">
        <v>238</v>
      </c>
      <c r="M52" s="186">
        <v>203</v>
      </c>
      <c r="N52" s="189">
        <f t="shared" si="0"/>
        <v>1735</v>
      </c>
    </row>
    <row r="53" spans="1:14" ht="18" customHeight="1">
      <c r="A53" s="185" t="s">
        <v>21</v>
      </c>
      <c r="B53" s="186">
        <v>2967</v>
      </c>
      <c r="C53" s="186">
        <v>2434</v>
      </c>
      <c r="D53" s="186">
        <v>3258</v>
      </c>
      <c r="E53" s="186">
        <v>4513</v>
      </c>
      <c r="F53" s="186">
        <v>6541</v>
      </c>
      <c r="G53" s="186">
        <v>7693</v>
      </c>
      <c r="H53" s="186">
        <v>10770</v>
      </c>
      <c r="I53" s="186">
        <v>9391</v>
      </c>
      <c r="J53" s="186">
        <v>7058</v>
      </c>
      <c r="K53" s="186">
        <v>5928</v>
      </c>
      <c r="L53" s="186">
        <v>4689</v>
      </c>
      <c r="M53" s="186">
        <v>4443</v>
      </c>
      <c r="N53" s="189">
        <f t="shared" si="0"/>
        <v>27219</v>
      </c>
    </row>
    <row r="54" spans="1:14" ht="30" customHeight="1">
      <c r="A54" s="185" t="s">
        <v>86</v>
      </c>
      <c r="B54" s="186"/>
      <c r="C54" s="186"/>
      <c r="D54" s="186"/>
      <c r="E54" s="186">
        <v>1</v>
      </c>
      <c r="F54" s="186">
        <v>2</v>
      </c>
      <c r="G54" s="186"/>
      <c r="H54" s="186"/>
      <c r="I54" s="186">
        <v>4</v>
      </c>
      <c r="J54" s="186"/>
      <c r="K54" s="186">
        <v>12</v>
      </c>
      <c r="L54" s="186">
        <v>1</v>
      </c>
      <c r="M54" s="186"/>
      <c r="N54" s="189">
        <f t="shared" si="0"/>
        <v>4</v>
      </c>
    </row>
    <row r="55" spans="1:14" ht="30" customHeight="1">
      <c r="A55" s="185" t="s">
        <v>87</v>
      </c>
      <c r="B55" s="186">
        <v>743</v>
      </c>
      <c r="C55" s="186">
        <v>919</v>
      </c>
      <c r="D55" s="186">
        <v>1171</v>
      </c>
      <c r="E55" s="186">
        <v>1165</v>
      </c>
      <c r="F55" s="186">
        <v>1191</v>
      </c>
      <c r="G55" s="186">
        <v>1394</v>
      </c>
      <c r="H55" s="186">
        <v>1859</v>
      </c>
      <c r="I55" s="186">
        <v>1669</v>
      </c>
      <c r="J55" s="186">
        <v>843</v>
      </c>
      <c r="K55" s="186">
        <v>981</v>
      </c>
      <c r="L55" s="186">
        <v>781</v>
      </c>
      <c r="M55" s="186">
        <v>735</v>
      </c>
      <c r="N55" s="189">
        <f t="shared" si="0"/>
        <v>4371</v>
      </c>
    </row>
    <row r="56" spans="1:14" ht="18" customHeight="1">
      <c r="A56" s="185" t="s">
        <v>54</v>
      </c>
      <c r="B56" s="186">
        <v>72</v>
      </c>
      <c r="C56" s="186">
        <v>60</v>
      </c>
      <c r="D56" s="186">
        <v>96</v>
      </c>
      <c r="E56" s="186">
        <v>172</v>
      </c>
      <c r="F56" s="186">
        <v>193</v>
      </c>
      <c r="G56" s="186">
        <v>228</v>
      </c>
      <c r="H56" s="186">
        <v>170</v>
      </c>
      <c r="I56" s="186">
        <v>162</v>
      </c>
      <c r="J56" s="186">
        <v>161</v>
      </c>
      <c r="K56" s="186">
        <v>128</v>
      </c>
      <c r="L56" s="186">
        <v>112</v>
      </c>
      <c r="M56" s="186">
        <v>129</v>
      </c>
      <c r="N56" s="189">
        <f t="shared" si="0"/>
        <v>493</v>
      </c>
    </row>
    <row r="57" spans="1:14" ht="42.95" customHeight="1">
      <c r="A57" s="185" t="s">
        <v>88</v>
      </c>
      <c r="B57" s="186">
        <v>671</v>
      </c>
      <c r="C57" s="186">
        <v>859</v>
      </c>
      <c r="D57" s="186">
        <v>1075</v>
      </c>
      <c r="E57" s="186">
        <v>993</v>
      </c>
      <c r="F57" s="186">
        <v>998</v>
      </c>
      <c r="G57" s="186">
        <v>1166</v>
      </c>
      <c r="H57" s="186">
        <v>1689</v>
      </c>
      <c r="I57" s="186">
        <v>1507</v>
      </c>
      <c r="J57" s="186">
        <v>682</v>
      </c>
      <c r="K57" s="186">
        <v>853</v>
      </c>
      <c r="L57" s="186">
        <v>669</v>
      </c>
      <c r="M57" s="186">
        <v>606</v>
      </c>
      <c r="N57" s="189">
        <f t="shared" si="0"/>
        <v>3878</v>
      </c>
    </row>
    <row r="58" spans="1:14" ht="18" customHeight="1">
      <c r="A58" s="185" t="s">
        <v>89</v>
      </c>
      <c r="B58" s="186">
        <v>4439</v>
      </c>
      <c r="C58" s="186">
        <v>3982</v>
      </c>
      <c r="D58" s="186">
        <v>5065</v>
      </c>
      <c r="E58" s="186">
        <v>6200</v>
      </c>
      <c r="F58" s="186">
        <v>7174</v>
      </c>
      <c r="G58" s="186">
        <v>9390</v>
      </c>
      <c r="H58" s="186">
        <v>12752</v>
      </c>
      <c r="I58" s="186">
        <v>11724</v>
      </c>
      <c r="J58" s="186">
        <v>9798</v>
      </c>
      <c r="K58" s="186">
        <v>7721</v>
      </c>
      <c r="L58" s="186">
        <v>5114</v>
      </c>
      <c r="M58" s="186">
        <v>5500</v>
      </c>
      <c r="N58" s="189">
        <f t="shared" si="0"/>
        <v>34274</v>
      </c>
    </row>
    <row r="59" spans="1:14" ht="18" customHeight="1">
      <c r="A59" s="185" t="s">
        <v>48</v>
      </c>
      <c r="B59" s="186">
        <v>128</v>
      </c>
      <c r="C59" s="186">
        <v>164</v>
      </c>
      <c r="D59" s="186">
        <v>337</v>
      </c>
      <c r="E59" s="186">
        <v>377</v>
      </c>
      <c r="F59" s="186">
        <v>442</v>
      </c>
      <c r="G59" s="186">
        <v>647</v>
      </c>
      <c r="H59" s="186">
        <v>613</v>
      </c>
      <c r="I59" s="186">
        <v>418</v>
      </c>
      <c r="J59" s="186">
        <v>468</v>
      </c>
      <c r="K59" s="186">
        <v>687</v>
      </c>
      <c r="L59" s="186">
        <v>385</v>
      </c>
      <c r="M59" s="186">
        <v>518</v>
      </c>
      <c r="N59" s="189">
        <f t="shared" si="0"/>
        <v>1499</v>
      </c>
    </row>
    <row r="60" spans="1:14" ht="18" customHeight="1">
      <c r="A60" s="185" t="s">
        <v>53</v>
      </c>
      <c r="B60" s="186">
        <v>102</v>
      </c>
      <c r="C60" s="186">
        <v>123</v>
      </c>
      <c r="D60" s="186">
        <v>255</v>
      </c>
      <c r="E60" s="186">
        <v>272</v>
      </c>
      <c r="F60" s="186">
        <v>452</v>
      </c>
      <c r="G60" s="186">
        <v>489</v>
      </c>
      <c r="H60" s="186">
        <v>892</v>
      </c>
      <c r="I60" s="186">
        <v>675</v>
      </c>
      <c r="J60" s="186">
        <v>525</v>
      </c>
      <c r="K60" s="186">
        <v>672</v>
      </c>
      <c r="L60" s="186">
        <v>206</v>
      </c>
      <c r="M60" s="186">
        <v>310</v>
      </c>
      <c r="N60" s="189">
        <f t="shared" si="0"/>
        <v>2092</v>
      </c>
    </row>
    <row r="61" spans="1:14" ht="18" customHeight="1">
      <c r="A61" s="185" t="s">
        <v>56</v>
      </c>
      <c r="B61" s="186">
        <v>15</v>
      </c>
      <c r="C61" s="186">
        <v>43</v>
      </c>
      <c r="D61" s="186">
        <v>53</v>
      </c>
      <c r="E61" s="186">
        <v>164</v>
      </c>
      <c r="F61" s="186">
        <v>348</v>
      </c>
      <c r="G61" s="186">
        <v>678</v>
      </c>
      <c r="H61" s="186">
        <v>1365</v>
      </c>
      <c r="I61" s="186">
        <v>999</v>
      </c>
      <c r="J61" s="186">
        <v>919</v>
      </c>
      <c r="K61" s="186">
        <v>314</v>
      </c>
      <c r="L61" s="186">
        <v>151</v>
      </c>
      <c r="M61" s="186">
        <v>25</v>
      </c>
      <c r="N61" s="189">
        <f t="shared" si="0"/>
        <v>3283</v>
      </c>
    </row>
    <row r="62" spans="1:14" ht="18" customHeight="1">
      <c r="A62" s="185" t="s">
        <v>33</v>
      </c>
      <c r="B62" s="186">
        <v>1472</v>
      </c>
      <c r="C62" s="186">
        <v>932</v>
      </c>
      <c r="D62" s="186">
        <v>1327</v>
      </c>
      <c r="E62" s="186">
        <v>2002</v>
      </c>
      <c r="F62" s="186">
        <v>2075</v>
      </c>
      <c r="G62" s="186">
        <v>3344</v>
      </c>
      <c r="H62" s="186">
        <v>4851</v>
      </c>
      <c r="I62" s="186">
        <v>5295</v>
      </c>
      <c r="J62" s="186">
        <v>3612</v>
      </c>
      <c r="K62" s="186">
        <v>1689</v>
      </c>
      <c r="L62" s="186">
        <v>477</v>
      </c>
      <c r="M62" s="186">
        <v>714</v>
      </c>
      <c r="N62" s="189">
        <f t="shared" si="0"/>
        <v>13758</v>
      </c>
    </row>
    <row r="63" spans="1:14" ht="18" customHeight="1">
      <c r="A63" s="185" t="s">
        <v>90</v>
      </c>
      <c r="B63" s="186">
        <v>2722</v>
      </c>
      <c r="C63" s="186">
        <v>2720</v>
      </c>
      <c r="D63" s="186">
        <v>3093</v>
      </c>
      <c r="E63" s="186">
        <v>3385</v>
      </c>
      <c r="F63" s="186">
        <v>3857</v>
      </c>
      <c r="G63" s="186">
        <v>4232</v>
      </c>
      <c r="H63" s="186">
        <v>5031</v>
      </c>
      <c r="I63" s="186">
        <v>4337</v>
      </c>
      <c r="J63" s="186">
        <v>4274</v>
      </c>
      <c r="K63" s="186">
        <v>4359</v>
      </c>
      <c r="L63" s="186">
        <v>3895</v>
      </c>
      <c r="M63" s="186">
        <v>3933</v>
      </c>
      <c r="N63" s="189">
        <f t="shared" si="0"/>
        <v>13642</v>
      </c>
    </row>
    <row r="64" spans="1:14" ht="42.95" customHeight="1">
      <c r="A64" s="185" t="s">
        <v>91</v>
      </c>
      <c r="B64" s="186">
        <v>112</v>
      </c>
      <c r="C64" s="186">
        <v>165</v>
      </c>
      <c r="D64" s="186">
        <v>207</v>
      </c>
      <c r="E64" s="186">
        <v>213</v>
      </c>
      <c r="F64" s="186">
        <v>452</v>
      </c>
      <c r="G64" s="186">
        <v>612</v>
      </c>
      <c r="H64" s="186">
        <v>745</v>
      </c>
      <c r="I64" s="186">
        <v>587</v>
      </c>
      <c r="J64" s="186">
        <v>574</v>
      </c>
      <c r="K64" s="186">
        <v>339</v>
      </c>
      <c r="L64" s="186">
        <v>173</v>
      </c>
      <c r="M64" s="186">
        <v>292</v>
      </c>
      <c r="N64" s="189">
        <f t="shared" si="0"/>
        <v>1906</v>
      </c>
    </row>
    <row r="65" spans="1:14" ht="18" customHeight="1">
      <c r="A65" s="185" t="s">
        <v>51</v>
      </c>
      <c r="B65" s="186">
        <v>87</v>
      </c>
      <c r="C65" s="186">
        <v>145</v>
      </c>
      <c r="D65" s="186">
        <v>142</v>
      </c>
      <c r="E65" s="186">
        <v>164</v>
      </c>
      <c r="F65" s="186">
        <v>345</v>
      </c>
      <c r="G65" s="186">
        <v>469</v>
      </c>
      <c r="H65" s="186">
        <v>614</v>
      </c>
      <c r="I65" s="186">
        <v>522</v>
      </c>
      <c r="J65" s="186">
        <v>509</v>
      </c>
      <c r="K65" s="186">
        <v>287</v>
      </c>
      <c r="L65" s="186">
        <v>157</v>
      </c>
      <c r="M65" s="186">
        <v>243</v>
      </c>
      <c r="N65" s="189">
        <f t="shared" si="0"/>
        <v>1645</v>
      </c>
    </row>
    <row r="66" spans="1:14" ht="30" customHeight="1">
      <c r="A66" s="185" t="s">
        <v>92</v>
      </c>
      <c r="B66" s="186">
        <v>25</v>
      </c>
      <c r="C66" s="186">
        <v>20</v>
      </c>
      <c r="D66" s="186">
        <v>65</v>
      </c>
      <c r="E66" s="186">
        <v>49</v>
      </c>
      <c r="F66" s="186">
        <v>107</v>
      </c>
      <c r="G66" s="186">
        <v>143</v>
      </c>
      <c r="H66" s="186">
        <v>131</v>
      </c>
      <c r="I66" s="186">
        <v>65</v>
      </c>
      <c r="J66" s="186">
        <v>65</v>
      </c>
      <c r="K66" s="186">
        <v>52</v>
      </c>
      <c r="L66" s="186">
        <v>16</v>
      </c>
      <c r="M66" s="186">
        <v>49</v>
      </c>
      <c r="N66" s="189">
        <f t="shared" si="0"/>
        <v>261</v>
      </c>
    </row>
  </sheetData>
  <pageMargins left="0" right="0" top="0" bottom="0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3E0E-4944-4209-A5AE-FA1B4D098689}">
  <sheetPr>
    <tabColor theme="4" tint="0.79998168889431442"/>
    <outlinePr summaryBelow="0"/>
  </sheetPr>
  <dimension ref="A1:O66"/>
  <sheetViews>
    <sheetView workbookViewId="0">
      <selection activeCell="R13" sqref="R13"/>
    </sheetView>
  </sheetViews>
  <sheetFormatPr defaultColWidth="8.625" defaultRowHeight="15"/>
  <cols>
    <col min="1" max="1" width="18.25" style="28" customWidth="1"/>
    <col min="2" max="13" width="7.625" style="153" customWidth="1"/>
    <col min="14" max="14" width="11" style="143" customWidth="1"/>
    <col min="15" max="16384" width="8.625" style="28"/>
  </cols>
  <sheetData>
    <row r="1" spans="1:15" ht="23.1" customHeight="1">
      <c r="A1" s="38" t="s">
        <v>70</v>
      </c>
      <c r="B1" s="144"/>
      <c r="C1" s="144"/>
      <c r="D1" s="144"/>
      <c r="E1" s="145"/>
      <c r="F1" s="28"/>
      <c r="G1" s="28"/>
      <c r="H1" s="28"/>
      <c r="I1" s="28"/>
      <c r="J1" s="28"/>
      <c r="K1" s="28"/>
      <c r="L1" s="28"/>
      <c r="M1" s="28"/>
      <c r="N1" s="28"/>
    </row>
    <row r="2" spans="1:15" ht="9.9499999999999993" customHeight="1">
      <c r="A2" s="34" t="s">
        <v>71</v>
      </c>
      <c r="B2" s="146"/>
      <c r="C2" s="146"/>
      <c r="D2" s="146"/>
      <c r="E2" s="147"/>
      <c r="F2" s="28"/>
      <c r="G2" s="28"/>
      <c r="H2" s="28"/>
      <c r="I2" s="28"/>
      <c r="J2" s="28"/>
      <c r="K2" s="28"/>
      <c r="L2" s="28"/>
      <c r="M2" s="28"/>
      <c r="N2" s="28"/>
    </row>
    <row r="3" spans="1:15" ht="18" customHeight="1">
      <c r="A3" s="35" t="s">
        <v>71</v>
      </c>
      <c r="B3" s="148"/>
      <c r="C3" s="148"/>
      <c r="D3" s="148"/>
      <c r="E3" s="149" t="s">
        <v>72</v>
      </c>
      <c r="F3" s="150"/>
      <c r="G3" s="150"/>
      <c r="H3" s="151"/>
      <c r="I3" s="151"/>
      <c r="J3" s="151"/>
      <c r="K3" s="151"/>
      <c r="L3" s="151"/>
      <c r="M3" s="151"/>
    </row>
    <row r="4" spans="1:15" ht="42.95" customHeight="1">
      <c r="A4" s="36"/>
      <c r="B4" s="152"/>
      <c r="C4" s="152"/>
      <c r="D4" s="152"/>
      <c r="E4" s="149" t="s">
        <v>74</v>
      </c>
      <c r="F4" s="150"/>
      <c r="G4" s="150"/>
      <c r="H4" s="151"/>
      <c r="I4" s="151"/>
      <c r="J4" s="151"/>
      <c r="K4" s="151"/>
      <c r="L4" s="151"/>
      <c r="M4" s="151"/>
      <c r="N4" s="142" t="s">
        <v>71</v>
      </c>
    </row>
    <row r="5" spans="1:15" ht="18" customHeight="1">
      <c r="A5" s="196"/>
      <c r="B5" s="196">
        <v>1</v>
      </c>
      <c r="C5" s="196">
        <v>2</v>
      </c>
      <c r="D5" s="196">
        <v>3</v>
      </c>
      <c r="E5" s="196">
        <v>4</v>
      </c>
      <c r="F5" s="196">
        <v>5</v>
      </c>
      <c r="G5" s="196">
        <v>6</v>
      </c>
      <c r="H5" s="196">
        <v>7</v>
      </c>
      <c r="I5" s="196">
        <v>8</v>
      </c>
      <c r="J5" s="196">
        <v>9</v>
      </c>
      <c r="K5" s="196">
        <v>10</v>
      </c>
      <c r="L5" s="196">
        <v>11</v>
      </c>
      <c r="M5" s="196">
        <v>12</v>
      </c>
      <c r="N5" s="197" t="s">
        <v>73</v>
      </c>
    </row>
    <row r="6" spans="1:15" ht="18" customHeight="1">
      <c r="A6" s="183" t="s">
        <v>75</v>
      </c>
      <c r="B6" s="183">
        <v>228227</v>
      </c>
      <c r="C6" s="183">
        <v>226890</v>
      </c>
      <c r="D6" s="183">
        <v>262928</v>
      </c>
      <c r="E6" s="183">
        <v>279861</v>
      </c>
      <c r="F6" s="183">
        <v>346701</v>
      </c>
      <c r="G6" s="183">
        <v>439397</v>
      </c>
      <c r="H6" s="183">
        <v>527485</v>
      </c>
      <c r="I6" s="183">
        <v>564482</v>
      </c>
      <c r="J6" s="183">
        <v>363425</v>
      </c>
      <c r="K6" s="183"/>
      <c r="L6" s="183"/>
      <c r="M6" s="183"/>
      <c r="N6" s="189">
        <f>SUM(H6:M6)</f>
        <v>1455392</v>
      </c>
    </row>
    <row r="7" spans="1:15" ht="18" customHeight="1">
      <c r="A7" s="184" t="s">
        <v>76</v>
      </c>
      <c r="B7" s="184">
        <v>149396</v>
      </c>
      <c r="C7" s="184">
        <v>156757</v>
      </c>
      <c r="D7" s="184">
        <v>168115</v>
      </c>
      <c r="E7" s="184">
        <v>175804</v>
      </c>
      <c r="F7" s="184">
        <v>209481</v>
      </c>
      <c r="G7" s="184">
        <v>287863</v>
      </c>
      <c r="H7" s="184">
        <v>350870</v>
      </c>
      <c r="I7" s="184">
        <v>371792</v>
      </c>
      <c r="J7" s="184">
        <v>224060</v>
      </c>
      <c r="K7" s="184"/>
      <c r="L7" s="184"/>
      <c r="M7" s="184"/>
      <c r="N7" s="189">
        <f t="shared" ref="N7:N66" si="0">SUM(H7:M7)</f>
        <v>946722</v>
      </c>
    </row>
    <row r="8" spans="1:15" ht="18" customHeight="1">
      <c r="A8" s="190" t="s">
        <v>77</v>
      </c>
      <c r="B8" s="190">
        <v>78831</v>
      </c>
      <c r="C8" s="190">
        <v>70133</v>
      </c>
      <c r="D8" s="190">
        <v>94813</v>
      </c>
      <c r="E8" s="190">
        <v>104057</v>
      </c>
      <c r="F8" s="190">
        <v>137220</v>
      </c>
      <c r="G8" s="190">
        <v>151534</v>
      </c>
      <c r="H8" s="190">
        <v>176615</v>
      </c>
      <c r="I8" s="190">
        <v>192690</v>
      </c>
      <c r="J8" s="190">
        <v>139365</v>
      </c>
      <c r="K8" s="190"/>
      <c r="L8" s="190"/>
      <c r="M8" s="190"/>
      <c r="N8" s="189">
        <f t="shared" si="0"/>
        <v>508670</v>
      </c>
      <c r="O8" s="170"/>
    </row>
    <row r="9" spans="1:15" ht="18" customHeight="1">
      <c r="A9" s="185" t="s">
        <v>78</v>
      </c>
      <c r="B9" s="186">
        <v>69155</v>
      </c>
      <c r="C9" s="186">
        <v>60181</v>
      </c>
      <c r="D9" s="186">
        <v>83100</v>
      </c>
      <c r="E9" s="186">
        <v>86373</v>
      </c>
      <c r="F9" s="186">
        <v>111900</v>
      </c>
      <c r="G9" s="186">
        <v>117755</v>
      </c>
      <c r="H9" s="186">
        <v>140501</v>
      </c>
      <c r="I9" s="186">
        <v>158587</v>
      </c>
      <c r="J9" s="186">
        <v>110530</v>
      </c>
      <c r="K9" s="186"/>
      <c r="L9" s="186"/>
      <c r="M9" s="186"/>
      <c r="N9" s="189">
        <f t="shared" si="0"/>
        <v>409618</v>
      </c>
    </row>
    <row r="10" spans="1:15" ht="18" customHeight="1">
      <c r="A10" s="185" t="s">
        <v>79</v>
      </c>
      <c r="B10" s="186">
        <v>46220</v>
      </c>
      <c r="C10" s="186">
        <v>39249</v>
      </c>
      <c r="D10" s="186">
        <v>56545</v>
      </c>
      <c r="E10" s="186">
        <v>61170</v>
      </c>
      <c r="F10" s="186">
        <v>86750</v>
      </c>
      <c r="G10" s="186">
        <v>89375</v>
      </c>
      <c r="H10" s="186">
        <v>107043</v>
      </c>
      <c r="I10" s="186">
        <v>124266</v>
      </c>
      <c r="J10" s="186">
        <v>84523</v>
      </c>
      <c r="K10" s="186"/>
      <c r="L10" s="186"/>
      <c r="M10" s="186"/>
      <c r="N10" s="189">
        <f t="shared" si="0"/>
        <v>315832</v>
      </c>
    </row>
    <row r="11" spans="1:15" ht="18" customHeight="1">
      <c r="A11" s="185" t="s">
        <v>32</v>
      </c>
      <c r="B11" s="186">
        <v>1152</v>
      </c>
      <c r="C11" s="186">
        <v>1055</v>
      </c>
      <c r="D11" s="186">
        <v>1409</v>
      </c>
      <c r="E11" s="186">
        <v>1988</v>
      </c>
      <c r="F11" s="186">
        <v>1978</v>
      </c>
      <c r="G11" s="186">
        <v>2696</v>
      </c>
      <c r="H11" s="186">
        <v>3521</v>
      </c>
      <c r="I11" s="186">
        <v>4076</v>
      </c>
      <c r="J11" s="186">
        <v>3348</v>
      </c>
      <c r="K11" s="186"/>
      <c r="L11" s="186"/>
      <c r="M11" s="186"/>
      <c r="N11" s="189">
        <f t="shared" si="0"/>
        <v>10945</v>
      </c>
    </row>
    <row r="12" spans="1:15" ht="18" customHeight="1">
      <c r="A12" s="185" t="s">
        <v>40</v>
      </c>
      <c r="B12" s="186">
        <v>148</v>
      </c>
      <c r="C12" s="186">
        <v>197</v>
      </c>
      <c r="D12" s="186">
        <v>216</v>
      </c>
      <c r="E12" s="186">
        <v>319</v>
      </c>
      <c r="F12" s="186">
        <v>373</v>
      </c>
      <c r="G12" s="186">
        <v>502</v>
      </c>
      <c r="H12" s="186">
        <v>385</v>
      </c>
      <c r="I12" s="186">
        <v>373</v>
      </c>
      <c r="J12" s="186">
        <v>400</v>
      </c>
      <c r="K12" s="186"/>
      <c r="L12" s="186"/>
      <c r="M12" s="186"/>
      <c r="N12" s="189">
        <f t="shared" si="0"/>
        <v>1158</v>
      </c>
    </row>
    <row r="13" spans="1:15" ht="18" customHeight="1">
      <c r="A13" s="185" t="s">
        <v>36</v>
      </c>
      <c r="B13" s="186">
        <v>463</v>
      </c>
      <c r="C13" s="186">
        <v>324</v>
      </c>
      <c r="D13" s="186">
        <v>580</v>
      </c>
      <c r="E13" s="186">
        <v>601</v>
      </c>
      <c r="F13" s="186">
        <v>1055</v>
      </c>
      <c r="G13" s="186">
        <v>967</v>
      </c>
      <c r="H13" s="186">
        <v>1608</v>
      </c>
      <c r="I13" s="186">
        <v>1661</v>
      </c>
      <c r="J13" s="186">
        <v>1042</v>
      </c>
      <c r="K13" s="186"/>
      <c r="L13" s="186"/>
      <c r="M13" s="186"/>
      <c r="N13" s="189">
        <f t="shared" si="0"/>
        <v>4311</v>
      </c>
    </row>
    <row r="14" spans="1:15" ht="18" customHeight="1">
      <c r="A14" s="185" t="s">
        <v>27</v>
      </c>
      <c r="B14" s="186">
        <v>2105</v>
      </c>
      <c r="C14" s="186">
        <v>1923</v>
      </c>
      <c r="D14" s="186">
        <v>2542</v>
      </c>
      <c r="E14" s="186">
        <v>2457</v>
      </c>
      <c r="F14" s="186">
        <v>3328</v>
      </c>
      <c r="G14" s="186">
        <v>3007</v>
      </c>
      <c r="H14" s="186">
        <v>2481</v>
      </c>
      <c r="I14" s="186">
        <v>2288</v>
      </c>
      <c r="J14" s="186">
        <v>2538</v>
      </c>
      <c r="K14" s="186"/>
      <c r="L14" s="186"/>
      <c r="M14" s="186"/>
      <c r="N14" s="189">
        <f t="shared" si="0"/>
        <v>7307</v>
      </c>
    </row>
    <row r="15" spans="1:15" ht="18" customHeight="1">
      <c r="A15" s="185" t="s">
        <v>15</v>
      </c>
      <c r="B15" s="186">
        <v>5698</v>
      </c>
      <c r="C15" s="186">
        <v>4469</v>
      </c>
      <c r="D15" s="186">
        <v>7104</v>
      </c>
      <c r="E15" s="186">
        <v>9317</v>
      </c>
      <c r="F15" s="186">
        <v>16339</v>
      </c>
      <c r="G15" s="186">
        <v>20320</v>
      </c>
      <c r="H15" s="186">
        <v>21292</v>
      </c>
      <c r="I15" s="186">
        <v>23792</v>
      </c>
      <c r="J15" s="186">
        <v>17710</v>
      </c>
      <c r="K15" s="186"/>
      <c r="L15" s="186"/>
      <c r="M15" s="186"/>
      <c r="N15" s="189">
        <f t="shared" si="0"/>
        <v>62794</v>
      </c>
    </row>
    <row r="16" spans="1:15" ht="18" customHeight="1">
      <c r="A16" s="185" t="s">
        <v>20</v>
      </c>
      <c r="B16" s="186">
        <v>3112</v>
      </c>
      <c r="C16" s="186">
        <v>2814</v>
      </c>
      <c r="D16" s="186">
        <v>4319</v>
      </c>
      <c r="E16" s="186">
        <v>3826</v>
      </c>
      <c r="F16" s="186">
        <v>4054</v>
      </c>
      <c r="G16" s="186">
        <v>5338</v>
      </c>
      <c r="H16" s="186">
        <v>8671</v>
      </c>
      <c r="I16" s="186">
        <v>7958</v>
      </c>
      <c r="J16" s="186">
        <v>3653</v>
      </c>
      <c r="K16" s="186"/>
      <c r="L16" s="186"/>
      <c r="M16" s="186"/>
      <c r="N16" s="189">
        <f t="shared" si="0"/>
        <v>20282</v>
      </c>
    </row>
    <row r="17" spans="1:14" ht="18" customHeight="1">
      <c r="A17" s="185" t="s">
        <v>31</v>
      </c>
      <c r="B17" s="186">
        <v>742</v>
      </c>
      <c r="C17" s="186">
        <v>710</v>
      </c>
      <c r="D17" s="186">
        <v>750</v>
      </c>
      <c r="E17" s="186">
        <v>1202</v>
      </c>
      <c r="F17" s="186">
        <v>1341</v>
      </c>
      <c r="G17" s="186">
        <v>1317</v>
      </c>
      <c r="H17" s="186">
        <v>1550</v>
      </c>
      <c r="I17" s="186">
        <v>1466</v>
      </c>
      <c r="J17" s="186">
        <v>1282</v>
      </c>
      <c r="K17" s="186"/>
      <c r="L17" s="186"/>
      <c r="M17" s="186"/>
      <c r="N17" s="189">
        <f t="shared" si="0"/>
        <v>4298</v>
      </c>
    </row>
    <row r="18" spans="1:14" ht="18" customHeight="1">
      <c r="A18" s="185" t="s">
        <v>37</v>
      </c>
      <c r="B18" s="186">
        <v>329</v>
      </c>
      <c r="C18" s="186">
        <v>559</v>
      </c>
      <c r="D18" s="186">
        <v>300</v>
      </c>
      <c r="E18" s="186">
        <v>533</v>
      </c>
      <c r="F18" s="186">
        <v>894</v>
      </c>
      <c r="G18" s="186">
        <v>1001</v>
      </c>
      <c r="H18" s="186">
        <v>1428</v>
      </c>
      <c r="I18" s="186">
        <v>1759</v>
      </c>
      <c r="J18" s="186">
        <v>803</v>
      </c>
      <c r="K18" s="186"/>
      <c r="L18" s="186"/>
      <c r="M18" s="186"/>
      <c r="N18" s="189">
        <f t="shared" si="0"/>
        <v>3990</v>
      </c>
    </row>
    <row r="19" spans="1:14" ht="18" customHeight="1">
      <c r="A19" s="185" t="s">
        <v>25</v>
      </c>
      <c r="B19" s="186">
        <v>1155</v>
      </c>
      <c r="C19" s="186">
        <v>1049</v>
      </c>
      <c r="D19" s="186">
        <v>1918</v>
      </c>
      <c r="E19" s="186">
        <v>2067</v>
      </c>
      <c r="F19" s="186">
        <v>2009</v>
      </c>
      <c r="G19" s="186">
        <v>2759</v>
      </c>
      <c r="H19" s="186">
        <v>3740</v>
      </c>
      <c r="I19" s="186">
        <v>5506</v>
      </c>
      <c r="J19" s="186">
        <v>2913</v>
      </c>
      <c r="K19" s="186"/>
      <c r="L19" s="186"/>
      <c r="M19" s="186"/>
      <c r="N19" s="189">
        <f t="shared" si="0"/>
        <v>12159</v>
      </c>
    </row>
    <row r="20" spans="1:14" ht="18" customHeight="1">
      <c r="A20" s="185" t="s">
        <v>22</v>
      </c>
      <c r="B20" s="186">
        <v>2265</v>
      </c>
      <c r="C20" s="186">
        <v>1455</v>
      </c>
      <c r="D20" s="186">
        <v>1736</v>
      </c>
      <c r="E20" s="186">
        <v>2104</v>
      </c>
      <c r="F20" s="186">
        <v>2859</v>
      </c>
      <c r="G20" s="186">
        <v>3667</v>
      </c>
      <c r="H20" s="186">
        <v>3842</v>
      </c>
      <c r="I20" s="186">
        <v>4977</v>
      </c>
      <c r="J20" s="186">
        <v>2917</v>
      </c>
      <c r="K20" s="186"/>
      <c r="L20" s="186"/>
      <c r="M20" s="186"/>
      <c r="N20" s="189">
        <f t="shared" si="0"/>
        <v>11736</v>
      </c>
    </row>
    <row r="21" spans="1:14" ht="18" customHeight="1">
      <c r="A21" s="185" t="s">
        <v>50</v>
      </c>
      <c r="B21" s="186">
        <v>66</v>
      </c>
      <c r="C21" s="186">
        <v>79</v>
      </c>
      <c r="D21" s="186">
        <v>173</v>
      </c>
      <c r="E21" s="186">
        <v>248</v>
      </c>
      <c r="F21" s="186">
        <v>164</v>
      </c>
      <c r="G21" s="186">
        <v>182</v>
      </c>
      <c r="H21" s="186">
        <v>183</v>
      </c>
      <c r="I21" s="186">
        <v>419</v>
      </c>
      <c r="J21" s="186">
        <v>164</v>
      </c>
      <c r="K21" s="186"/>
      <c r="L21" s="186"/>
      <c r="M21" s="186"/>
      <c r="N21" s="189">
        <f t="shared" si="0"/>
        <v>766</v>
      </c>
    </row>
    <row r="22" spans="1:14" ht="18" customHeight="1">
      <c r="A22" s="185" t="s">
        <v>23</v>
      </c>
      <c r="B22" s="186">
        <v>1792</v>
      </c>
      <c r="C22" s="186">
        <v>1393</v>
      </c>
      <c r="D22" s="186">
        <v>2157</v>
      </c>
      <c r="E22" s="186">
        <v>2327</v>
      </c>
      <c r="F22" s="186">
        <v>2781</v>
      </c>
      <c r="G22" s="186">
        <v>2878</v>
      </c>
      <c r="H22" s="186">
        <v>3463</v>
      </c>
      <c r="I22" s="186">
        <v>6758</v>
      </c>
      <c r="J22" s="186">
        <v>3648</v>
      </c>
      <c r="K22" s="186"/>
      <c r="L22" s="186"/>
      <c r="M22" s="186"/>
      <c r="N22" s="189">
        <f t="shared" si="0"/>
        <v>13869</v>
      </c>
    </row>
    <row r="23" spans="1:14" ht="18" customHeight="1">
      <c r="A23" s="185" t="s">
        <v>47</v>
      </c>
      <c r="B23" s="186">
        <v>126</v>
      </c>
      <c r="C23" s="186">
        <v>158</v>
      </c>
      <c r="D23" s="186">
        <v>297</v>
      </c>
      <c r="E23" s="186">
        <v>225</v>
      </c>
      <c r="F23" s="186">
        <v>103</v>
      </c>
      <c r="G23" s="186">
        <v>204</v>
      </c>
      <c r="H23" s="186">
        <v>321</v>
      </c>
      <c r="I23" s="186">
        <v>412</v>
      </c>
      <c r="J23" s="186">
        <v>352</v>
      </c>
      <c r="K23" s="186"/>
      <c r="L23" s="186"/>
      <c r="M23" s="186"/>
      <c r="N23" s="189">
        <f t="shared" si="0"/>
        <v>1085</v>
      </c>
    </row>
    <row r="24" spans="1:14" ht="18" customHeight="1">
      <c r="A24" s="185" t="s">
        <v>16</v>
      </c>
      <c r="B24" s="186">
        <v>9206</v>
      </c>
      <c r="C24" s="186">
        <v>7778</v>
      </c>
      <c r="D24" s="186">
        <v>12414</v>
      </c>
      <c r="E24" s="186">
        <v>9234</v>
      </c>
      <c r="F24" s="186">
        <v>12922</v>
      </c>
      <c r="G24" s="186">
        <v>12241</v>
      </c>
      <c r="H24" s="186">
        <v>14746</v>
      </c>
      <c r="I24" s="186">
        <v>16782</v>
      </c>
      <c r="J24" s="186">
        <v>11058</v>
      </c>
      <c r="K24" s="186"/>
      <c r="L24" s="186"/>
      <c r="M24" s="186"/>
      <c r="N24" s="189">
        <f t="shared" si="0"/>
        <v>42586</v>
      </c>
    </row>
    <row r="25" spans="1:14" ht="18" customHeight="1">
      <c r="A25" s="185" t="s">
        <v>49</v>
      </c>
      <c r="B25" s="186">
        <v>50</v>
      </c>
      <c r="C25" s="186">
        <v>86</v>
      </c>
      <c r="D25" s="186">
        <v>86</v>
      </c>
      <c r="E25" s="186">
        <v>132</v>
      </c>
      <c r="F25" s="186">
        <v>177</v>
      </c>
      <c r="G25" s="186">
        <v>185</v>
      </c>
      <c r="H25" s="186">
        <v>271</v>
      </c>
      <c r="I25" s="186">
        <v>274</v>
      </c>
      <c r="J25" s="186">
        <v>104</v>
      </c>
      <c r="K25" s="186"/>
      <c r="L25" s="186"/>
      <c r="M25" s="186"/>
      <c r="N25" s="189">
        <f t="shared" si="0"/>
        <v>649</v>
      </c>
    </row>
    <row r="26" spans="1:14" ht="18" customHeight="1">
      <c r="A26" s="185" t="s">
        <v>43</v>
      </c>
      <c r="B26" s="186">
        <v>249</v>
      </c>
      <c r="C26" s="186">
        <v>222</v>
      </c>
      <c r="D26" s="186">
        <v>238</v>
      </c>
      <c r="E26" s="186">
        <v>270</v>
      </c>
      <c r="F26" s="186">
        <v>479</v>
      </c>
      <c r="G26" s="186">
        <v>557</v>
      </c>
      <c r="H26" s="186">
        <v>772</v>
      </c>
      <c r="I26" s="186">
        <v>767</v>
      </c>
      <c r="J26" s="186">
        <v>536</v>
      </c>
      <c r="K26" s="186"/>
      <c r="L26" s="186"/>
      <c r="M26" s="186"/>
      <c r="N26" s="189">
        <f t="shared" si="0"/>
        <v>2075</v>
      </c>
    </row>
    <row r="27" spans="1:14" ht="18" customHeight="1">
      <c r="A27" s="185" t="s">
        <v>52</v>
      </c>
      <c r="B27" s="186">
        <v>100</v>
      </c>
      <c r="C27" s="186">
        <v>183</v>
      </c>
      <c r="D27" s="186">
        <v>102</v>
      </c>
      <c r="E27" s="186">
        <v>103</v>
      </c>
      <c r="F27" s="186">
        <v>122</v>
      </c>
      <c r="G27" s="186">
        <v>155</v>
      </c>
      <c r="H27" s="186">
        <v>208</v>
      </c>
      <c r="I27" s="186">
        <v>197</v>
      </c>
      <c r="J27" s="186">
        <v>137</v>
      </c>
      <c r="K27" s="186"/>
      <c r="L27" s="186"/>
      <c r="M27" s="186"/>
      <c r="N27" s="189">
        <f t="shared" si="0"/>
        <v>542</v>
      </c>
    </row>
    <row r="28" spans="1:14" ht="18" customHeight="1">
      <c r="A28" s="185" t="s">
        <v>29</v>
      </c>
      <c r="B28" s="186">
        <v>4225</v>
      </c>
      <c r="C28" s="186">
        <v>3779</v>
      </c>
      <c r="D28" s="186">
        <v>4657</v>
      </c>
      <c r="E28" s="186">
        <v>4131</v>
      </c>
      <c r="F28" s="186">
        <v>5755</v>
      </c>
      <c r="G28" s="186">
        <v>5130</v>
      </c>
      <c r="H28" s="186">
        <v>6812</v>
      </c>
      <c r="I28" s="186">
        <v>8857</v>
      </c>
      <c r="J28" s="186">
        <v>5652</v>
      </c>
      <c r="K28" s="186"/>
      <c r="L28" s="186"/>
      <c r="M28" s="186"/>
      <c r="N28" s="189">
        <f t="shared" si="0"/>
        <v>21321</v>
      </c>
    </row>
    <row r="29" spans="1:14" ht="18" customHeight="1">
      <c r="A29" s="185" t="s">
        <v>34</v>
      </c>
      <c r="B29" s="186">
        <v>439</v>
      </c>
      <c r="C29" s="186">
        <v>303</v>
      </c>
      <c r="D29" s="186">
        <v>445</v>
      </c>
      <c r="E29" s="186">
        <v>497</v>
      </c>
      <c r="F29" s="186">
        <v>1029</v>
      </c>
      <c r="G29" s="186">
        <v>1258</v>
      </c>
      <c r="H29" s="186">
        <v>1642</v>
      </c>
      <c r="I29" s="186">
        <v>1748</v>
      </c>
      <c r="J29" s="186">
        <v>1305</v>
      </c>
      <c r="K29" s="186"/>
      <c r="L29" s="186"/>
      <c r="M29" s="186"/>
      <c r="N29" s="189">
        <f t="shared" si="0"/>
        <v>4695</v>
      </c>
    </row>
    <row r="30" spans="1:14" ht="18" customHeight="1">
      <c r="A30" s="185" t="s">
        <v>14</v>
      </c>
      <c r="B30" s="186">
        <v>9086</v>
      </c>
      <c r="C30" s="186">
        <v>7394</v>
      </c>
      <c r="D30" s="186">
        <v>10369</v>
      </c>
      <c r="E30" s="186">
        <v>13401</v>
      </c>
      <c r="F30" s="186">
        <v>21007</v>
      </c>
      <c r="G30" s="186">
        <v>16208</v>
      </c>
      <c r="H30" s="186">
        <v>17758</v>
      </c>
      <c r="I30" s="186">
        <v>26291</v>
      </c>
      <c r="J30" s="186">
        <v>16757</v>
      </c>
      <c r="K30" s="186"/>
      <c r="L30" s="186"/>
      <c r="M30" s="186"/>
      <c r="N30" s="189">
        <f t="shared" si="0"/>
        <v>60806</v>
      </c>
    </row>
    <row r="31" spans="1:14" ht="18" customHeight="1">
      <c r="A31" s="185" t="s">
        <v>38</v>
      </c>
      <c r="B31" s="186">
        <v>321</v>
      </c>
      <c r="C31" s="186">
        <v>249</v>
      </c>
      <c r="D31" s="186">
        <v>329</v>
      </c>
      <c r="E31" s="186">
        <v>453</v>
      </c>
      <c r="F31" s="186">
        <v>505</v>
      </c>
      <c r="G31" s="186">
        <v>819</v>
      </c>
      <c r="H31" s="186">
        <v>585</v>
      </c>
      <c r="I31" s="186">
        <v>529</v>
      </c>
      <c r="J31" s="186">
        <v>702</v>
      </c>
      <c r="K31" s="186"/>
      <c r="L31" s="186"/>
      <c r="M31" s="186"/>
      <c r="N31" s="189">
        <f t="shared" si="0"/>
        <v>1816</v>
      </c>
    </row>
    <row r="32" spans="1:14" ht="18" customHeight="1">
      <c r="A32" s="185" t="s">
        <v>41</v>
      </c>
      <c r="B32" s="186">
        <v>382</v>
      </c>
      <c r="C32" s="186">
        <v>460</v>
      </c>
      <c r="D32" s="186">
        <v>399</v>
      </c>
      <c r="E32" s="186">
        <v>850</v>
      </c>
      <c r="F32" s="186">
        <v>853</v>
      </c>
      <c r="G32" s="186">
        <v>718</v>
      </c>
      <c r="H32" s="186">
        <v>790</v>
      </c>
      <c r="I32" s="186">
        <v>932</v>
      </c>
      <c r="J32" s="186">
        <v>669</v>
      </c>
      <c r="K32" s="186"/>
      <c r="L32" s="186"/>
      <c r="M32" s="186"/>
      <c r="N32" s="189">
        <f t="shared" si="0"/>
        <v>2391</v>
      </c>
    </row>
    <row r="33" spans="1:14" ht="18" customHeight="1">
      <c r="A33" s="185" t="s">
        <v>42</v>
      </c>
      <c r="B33" s="186">
        <v>94</v>
      </c>
      <c r="C33" s="186">
        <v>107</v>
      </c>
      <c r="D33" s="186">
        <v>131</v>
      </c>
      <c r="E33" s="186">
        <v>226</v>
      </c>
      <c r="F33" s="186">
        <v>304</v>
      </c>
      <c r="G33" s="186">
        <v>176</v>
      </c>
      <c r="H33" s="186">
        <v>347</v>
      </c>
      <c r="I33" s="186">
        <v>356</v>
      </c>
      <c r="J33" s="186">
        <v>312</v>
      </c>
      <c r="K33" s="186"/>
      <c r="L33" s="186"/>
      <c r="M33" s="186"/>
      <c r="N33" s="189">
        <f t="shared" si="0"/>
        <v>1015</v>
      </c>
    </row>
    <row r="34" spans="1:14" ht="18" customHeight="1">
      <c r="A34" s="185" t="s">
        <v>44</v>
      </c>
      <c r="B34" s="186">
        <v>236</v>
      </c>
      <c r="C34" s="186">
        <v>195</v>
      </c>
      <c r="D34" s="186">
        <v>273</v>
      </c>
      <c r="E34" s="186">
        <v>305</v>
      </c>
      <c r="F34" s="186">
        <v>409</v>
      </c>
      <c r="G34" s="186">
        <v>392</v>
      </c>
      <c r="H34" s="186">
        <v>705</v>
      </c>
      <c r="I34" s="186">
        <v>643</v>
      </c>
      <c r="J34" s="186">
        <v>502</v>
      </c>
      <c r="K34" s="186"/>
      <c r="L34" s="186"/>
      <c r="M34" s="186"/>
      <c r="N34" s="189">
        <f t="shared" si="0"/>
        <v>1850</v>
      </c>
    </row>
    <row r="35" spans="1:14" ht="18" customHeight="1">
      <c r="A35" s="185" t="s">
        <v>30</v>
      </c>
      <c r="B35" s="186">
        <v>1038</v>
      </c>
      <c r="C35" s="186">
        <v>896</v>
      </c>
      <c r="D35" s="186">
        <v>1823</v>
      </c>
      <c r="E35" s="186">
        <v>1858</v>
      </c>
      <c r="F35" s="186">
        <v>2683</v>
      </c>
      <c r="G35" s="186">
        <v>3812</v>
      </c>
      <c r="H35" s="186">
        <v>6074</v>
      </c>
      <c r="I35" s="186">
        <v>2916</v>
      </c>
      <c r="J35" s="186">
        <v>2816</v>
      </c>
      <c r="K35" s="186"/>
      <c r="L35" s="186"/>
      <c r="M35" s="186"/>
      <c r="N35" s="189">
        <f t="shared" si="0"/>
        <v>11806</v>
      </c>
    </row>
    <row r="36" spans="1:14" ht="18" customHeight="1">
      <c r="A36" s="185" t="s">
        <v>26</v>
      </c>
      <c r="B36" s="186">
        <v>1641</v>
      </c>
      <c r="C36" s="186">
        <v>1412</v>
      </c>
      <c r="D36" s="186">
        <v>1778</v>
      </c>
      <c r="E36" s="186">
        <v>2496</v>
      </c>
      <c r="F36" s="186">
        <v>3227</v>
      </c>
      <c r="G36" s="186">
        <v>2886</v>
      </c>
      <c r="H36" s="186">
        <v>3848</v>
      </c>
      <c r="I36" s="186">
        <v>2529</v>
      </c>
      <c r="J36" s="186">
        <v>3203</v>
      </c>
      <c r="K36" s="186"/>
      <c r="L36" s="186"/>
      <c r="M36" s="186"/>
      <c r="N36" s="189">
        <f t="shared" si="0"/>
        <v>9580</v>
      </c>
    </row>
    <row r="37" spans="1:14" ht="18" customHeight="1">
      <c r="A37" s="185" t="s">
        <v>19</v>
      </c>
      <c r="B37" s="186">
        <v>4209</v>
      </c>
      <c r="C37" s="186">
        <v>4652</v>
      </c>
      <c r="D37" s="186">
        <v>5595</v>
      </c>
      <c r="E37" s="186">
        <v>5813</v>
      </c>
      <c r="F37" s="186">
        <v>7224</v>
      </c>
      <c r="G37" s="186">
        <v>8296</v>
      </c>
      <c r="H37" s="186">
        <v>9915</v>
      </c>
      <c r="I37" s="186">
        <v>10719</v>
      </c>
      <c r="J37" s="186">
        <v>7864</v>
      </c>
      <c r="K37" s="186"/>
      <c r="L37" s="186"/>
      <c r="M37" s="186"/>
      <c r="N37" s="189">
        <f t="shared" si="0"/>
        <v>28498</v>
      </c>
    </row>
    <row r="38" spans="1:14" ht="18" customHeight="1">
      <c r="A38" s="185" t="s">
        <v>80</v>
      </c>
      <c r="B38" s="186">
        <v>2921</v>
      </c>
      <c r="C38" s="186">
        <v>2077</v>
      </c>
      <c r="D38" s="186">
        <v>2697</v>
      </c>
      <c r="E38" s="186">
        <v>3446</v>
      </c>
      <c r="F38" s="186">
        <v>3775</v>
      </c>
      <c r="G38" s="186">
        <v>4442</v>
      </c>
      <c r="H38" s="186">
        <v>6204</v>
      </c>
      <c r="I38" s="186">
        <v>4844</v>
      </c>
      <c r="J38" s="186">
        <v>3946</v>
      </c>
      <c r="K38" s="186"/>
      <c r="L38" s="186"/>
      <c r="M38" s="186"/>
      <c r="N38" s="189">
        <f t="shared" si="0"/>
        <v>14994</v>
      </c>
    </row>
    <row r="39" spans="1:14" ht="18" customHeight="1">
      <c r="A39" s="185" t="s">
        <v>46</v>
      </c>
      <c r="B39" s="186">
        <v>176</v>
      </c>
      <c r="C39" s="186">
        <v>162</v>
      </c>
      <c r="D39" s="186">
        <v>169</v>
      </c>
      <c r="E39" s="186">
        <v>481</v>
      </c>
      <c r="F39" s="186">
        <v>190</v>
      </c>
      <c r="G39" s="186">
        <v>197</v>
      </c>
      <c r="H39" s="186">
        <v>350</v>
      </c>
      <c r="I39" s="186">
        <v>223</v>
      </c>
      <c r="J39" s="186">
        <v>197</v>
      </c>
      <c r="K39" s="186"/>
      <c r="L39" s="186"/>
      <c r="M39" s="186"/>
      <c r="N39" s="189">
        <f t="shared" si="0"/>
        <v>770</v>
      </c>
    </row>
    <row r="40" spans="1:14" ht="30" customHeight="1">
      <c r="A40" s="185" t="s">
        <v>35</v>
      </c>
      <c r="B40" s="186">
        <v>746</v>
      </c>
      <c r="C40" s="186">
        <v>568</v>
      </c>
      <c r="D40" s="186">
        <v>496</v>
      </c>
      <c r="E40" s="186">
        <v>1028</v>
      </c>
      <c r="F40" s="186">
        <v>1341</v>
      </c>
      <c r="G40" s="186">
        <v>1707</v>
      </c>
      <c r="H40" s="186">
        <v>2483</v>
      </c>
      <c r="I40" s="186">
        <v>1891</v>
      </c>
      <c r="J40" s="186">
        <v>1176</v>
      </c>
      <c r="K40" s="186"/>
      <c r="L40" s="186"/>
      <c r="M40" s="186"/>
      <c r="N40" s="189">
        <f t="shared" si="0"/>
        <v>5550</v>
      </c>
    </row>
    <row r="41" spans="1:14" ht="18" customHeight="1">
      <c r="A41" s="185" t="s">
        <v>28</v>
      </c>
      <c r="B41" s="186">
        <v>1999</v>
      </c>
      <c r="C41" s="186">
        <v>1347</v>
      </c>
      <c r="D41" s="186">
        <v>2032</v>
      </c>
      <c r="E41" s="186">
        <v>1937</v>
      </c>
      <c r="F41" s="186">
        <v>2244</v>
      </c>
      <c r="G41" s="186">
        <v>2538</v>
      </c>
      <c r="H41" s="186">
        <v>3371</v>
      </c>
      <c r="I41" s="186">
        <v>2730</v>
      </c>
      <c r="J41" s="186">
        <v>2573</v>
      </c>
      <c r="K41" s="186"/>
      <c r="L41" s="186"/>
      <c r="M41" s="186"/>
      <c r="N41" s="189">
        <f t="shared" si="0"/>
        <v>8674</v>
      </c>
    </row>
    <row r="42" spans="1:14" ht="18" customHeight="1">
      <c r="A42" s="185" t="s">
        <v>39</v>
      </c>
      <c r="B42" s="186">
        <v>759</v>
      </c>
      <c r="C42" s="186">
        <v>696</v>
      </c>
      <c r="D42" s="186">
        <v>705</v>
      </c>
      <c r="E42" s="186">
        <v>707</v>
      </c>
      <c r="F42" s="186">
        <v>693</v>
      </c>
      <c r="G42" s="186">
        <v>674</v>
      </c>
      <c r="H42" s="186">
        <v>1029</v>
      </c>
      <c r="I42" s="186">
        <v>817</v>
      </c>
      <c r="J42" s="186">
        <v>708</v>
      </c>
      <c r="K42" s="186"/>
      <c r="L42" s="186"/>
      <c r="M42" s="186"/>
      <c r="N42" s="189">
        <f t="shared" si="0"/>
        <v>2554</v>
      </c>
    </row>
    <row r="43" spans="1:14" ht="18" customHeight="1">
      <c r="A43" s="185" t="s">
        <v>24</v>
      </c>
      <c r="B43" s="186">
        <v>963</v>
      </c>
      <c r="C43" s="186">
        <v>757</v>
      </c>
      <c r="D43" s="186">
        <v>865</v>
      </c>
      <c r="E43" s="186">
        <v>781</v>
      </c>
      <c r="F43" s="186">
        <v>642</v>
      </c>
      <c r="G43" s="186">
        <v>819</v>
      </c>
      <c r="H43" s="186">
        <v>874</v>
      </c>
      <c r="I43" s="186">
        <v>1186</v>
      </c>
      <c r="J43" s="186">
        <v>737</v>
      </c>
      <c r="K43" s="186"/>
      <c r="L43" s="186"/>
      <c r="M43" s="186"/>
      <c r="N43" s="189">
        <f t="shared" si="0"/>
        <v>2797</v>
      </c>
    </row>
    <row r="44" spans="1:14" ht="18" customHeight="1">
      <c r="A44" s="185" t="s">
        <v>17</v>
      </c>
      <c r="B44" s="186">
        <v>4496</v>
      </c>
      <c r="C44" s="186">
        <v>4425</v>
      </c>
      <c r="D44" s="186">
        <v>5795</v>
      </c>
      <c r="E44" s="186">
        <v>4722</v>
      </c>
      <c r="F44" s="186">
        <v>3572</v>
      </c>
      <c r="G44" s="186">
        <v>3551</v>
      </c>
      <c r="H44" s="186">
        <v>4505</v>
      </c>
      <c r="I44" s="186">
        <v>4177</v>
      </c>
      <c r="J44" s="186">
        <v>3363</v>
      </c>
      <c r="K44" s="186"/>
      <c r="L44" s="186"/>
      <c r="M44" s="186"/>
      <c r="N44" s="189">
        <f t="shared" si="0"/>
        <v>12045</v>
      </c>
    </row>
    <row r="45" spans="1:14" ht="18" customHeight="1">
      <c r="A45" s="185" t="s">
        <v>18</v>
      </c>
      <c r="B45" s="186">
        <v>9284</v>
      </c>
      <c r="C45" s="186">
        <v>7909</v>
      </c>
      <c r="D45" s="186">
        <v>10416</v>
      </c>
      <c r="E45" s="186">
        <v>9034</v>
      </c>
      <c r="F45" s="186">
        <v>8575</v>
      </c>
      <c r="G45" s="186">
        <v>9766</v>
      </c>
      <c r="H45" s="186">
        <v>10066</v>
      </c>
      <c r="I45" s="186">
        <v>11985</v>
      </c>
      <c r="J45" s="186">
        <v>8936</v>
      </c>
      <c r="K45" s="186"/>
      <c r="L45" s="186"/>
      <c r="M45" s="186"/>
      <c r="N45" s="189">
        <f t="shared" si="0"/>
        <v>30987</v>
      </c>
    </row>
    <row r="46" spans="1:14" ht="18" customHeight="1">
      <c r="A46" s="185" t="s">
        <v>81</v>
      </c>
      <c r="B46" s="186">
        <v>303</v>
      </c>
      <c r="C46" s="186">
        <v>416</v>
      </c>
      <c r="D46" s="186">
        <v>482</v>
      </c>
      <c r="E46" s="186">
        <v>700</v>
      </c>
      <c r="F46" s="186">
        <v>669</v>
      </c>
      <c r="G46" s="186">
        <v>832</v>
      </c>
      <c r="H46" s="186">
        <v>865</v>
      </c>
      <c r="I46" s="186">
        <v>593</v>
      </c>
      <c r="J46" s="186">
        <v>453</v>
      </c>
      <c r="K46" s="186"/>
      <c r="L46" s="186"/>
      <c r="M46" s="186"/>
      <c r="N46" s="189">
        <f t="shared" si="0"/>
        <v>1911</v>
      </c>
    </row>
    <row r="47" spans="1:14" ht="18" customHeight="1">
      <c r="A47" s="185" t="s">
        <v>82</v>
      </c>
      <c r="B47" s="186">
        <v>254</v>
      </c>
      <c r="C47" s="186">
        <v>194</v>
      </c>
      <c r="D47" s="186">
        <v>201</v>
      </c>
      <c r="E47" s="186">
        <v>381</v>
      </c>
      <c r="F47" s="186">
        <v>234</v>
      </c>
      <c r="G47" s="186">
        <v>489</v>
      </c>
      <c r="H47" s="186">
        <v>605</v>
      </c>
      <c r="I47" s="186">
        <v>324</v>
      </c>
      <c r="J47" s="186">
        <v>1721</v>
      </c>
      <c r="K47" s="186"/>
      <c r="L47" s="186"/>
      <c r="M47" s="186"/>
      <c r="N47" s="189">
        <f t="shared" si="0"/>
        <v>2650</v>
      </c>
    </row>
    <row r="48" spans="1:14" ht="18" customHeight="1">
      <c r="A48" s="185" t="s">
        <v>55</v>
      </c>
      <c r="B48" s="186">
        <v>15</v>
      </c>
      <c r="C48" s="186">
        <v>15</v>
      </c>
      <c r="D48" s="186">
        <v>26</v>
      </c>
      <c r="E48" s="186">
        <v>13</v>
      </c>
      <c r="F48" s="186">
        <v>30</v>
      </c>
      <c r="G48" s="186">
        <v>100</v>
      </c>
      <c r="H48" s="186">
        <v>26</v>
      </c>
      <c r="I48" s="186">
        <v>27</v>
      </c>
      <c r="J48" s="186">
        <v>61</v>
      </c>
      <c r="K48" s="186"/>
      <c r="L48" s="186"/>
      <c r="M48" s="186"/>
      <c r="N48" s="189">
        <f t="shared" si="0"/>
        <v>114</v>
      </c>
    </row>
    <row r="49" spans="1:14" ht="18" customHeight="1">
      <c r="A49" s="185" t="s">
        <v>83</v>
      </c>
      <c r="B49" s="186">
        <v>239</v>
      </c>
      <c r="C49" s="186">
        <v>179</v>
      </c>
      <c r="D49" s="186">
        <v>175</v>
      </c>
      <c r="E49" s="186">
        <v>368</v>
      </c>
      <c r="F49" s="186">
        <v>204</v>
      </c>
      <c r="G49" s="186">
        <v>389</v>
      </c>
      <c r="H49" s="186">
        <v>579</v>
      </c>
      <c r="I49" s="186">
        <v>297</v>
      </c>
      <c r="J49" s="186">
        <v>1660</v>
      </c>
      <c r="K49" s="186"/>
      <c r="L49" s="186"/>
      <c r="M49" s="186"/>
      <c r="N49" s="189">
        <f t="shared" si="0"/>
        <v>2536</v>
      </c>
    </row>
    <row r="50" spans="1:14" ht="18" customHeight="1">
      <c r="A50" s="185" t="s">
        <v>84</v>
      </c>
      <c r="B50" s="186">
        <v>4428</v>
      </c>
      <c r="C50" s="186">
        <v>4490</v>
      </c>
      <c r="D50" s="186">
        <v>5110</v>
      </c>
      <c r="E50" s="186">
        <v>6402</v>
      </c>
      <c r="F50" s="186">
        <v>9796</v>
      </c>
      <c r="G50" s="186">
        <v>12359</v>
      </c>
      <c r="H50" s="186">
        <v>13425</v>
      </c>
      <c r="I50" s="186">
        <v>12322</v>
      </c>
      <c r="J50" s="186">
        <v>11639</v>
      </c>
      <c r="K50" s="186"/>
      <c r="L50" s="186"/>
      <c r="M50" s="186"/>
      <c r="N50" s="189">
        <f t="shared" si="0"/>
        <v>37386</v>
      </c>
    </row>
    <row r="51" spans="1:14" ht="18" customHeight="1">
      <c r="A51" s="185" t="s">
        <v>85</v>
      </c>
      <c r="B51" s="186">
        <v>4127</v>
      </c>
      <c r="C51" s="186">
        <v>4147</v>
      </c>
      <c r="D51" s="186">
        <v>4786</v>
      </c>
      <c r="E51" s="186">
        <v>5932</v>
      </c>
      <c r="F51" s="186">
        <v>9044</v>
      </c>
      <c r="G51" s="186">
        <v>11282</v>
      </c>
      <c r="H51" s="186">
        <v>12769</v>
      </c>
      <c r="I51" s="186">
        <v>11403</v>
      </c>
      <c r="J51" s="186">
        <v>10837</v>
      </c>
      <c r="K51" s="186"/>
      <c r="L51" s="186"/>
      <c r="M51" s="186"/>
      <c r="N51" s="189">
        <f t="shared" si="0"/>
        <v>35009</v>
      </c>
    </row>
    <row r="52" spans="1:14" ht="18" customHeight="1">
      <c r="A52" s="185" t="s">
        <v>45</v>
      </c>
      <c r="B52" s="186">
        <v>170</v>
      </c>
      <c r="C52" s="186">
        <v>170</v>
      </c>
      <c r="D52" s="186">
        <v>188</v>
      </c>
      <c r="E52" s="186">
        <v>250</v>
      </c>
      <c r="F52" s="186">
        <v>524</v>
      </c>
      <c r="G52" s="186">
        <v>651</v>
      </c>
      <c r="H52" s="186">
        <v>781</v>
      </c>
      <c r="I52" s="186">
        <v>691</v>
      </c>
      <c r="J52" s="186">
        <v>663</v>
      </c>
      <c r="K52" s="186"/>
      <c r="L52" s="186"/>
      <c r="M52" s="186"/>
      <c r="N52" s="189">
        <f t="shared" si="0"/>
        <v>2135</v>
      </c>
    </row>
    <row r="53" spans="1:14" ht="18" customHeight="1">
      <c r="A53" s="185" t="s">
        <v>21</v>
      </c>
      <c r="B53" s="186">
        <v>3943</v>
      </c>
      <c r="C53" s="186">
        <v>3977</v>
      </c>
      <c r="D53" s="186">
        <v>4598</v>
      </c>
      <c r="E53" s="186">
        <v>5676</v>
      </c>
      <c r="F53" s="186">
        <v>8517</v>
      </c>
      <c r="G53" s="186">
        <v>10631</v>
      </c>
      <c r="H53" s="186">
        <v>11984</v>
      </c>
      <c r="I53" s="186">
        <v>10707</v>
      </c>
      <c r="J53" s="186">
        <v>10158</v>
      </c>
      <c r="K53" s="186"/>
      <c r="L53" s="186"/>
      <c r="M53" s="186"/>
      <c r="N53" s="189">
        <f t="shared" si="0"/>
        <v>32849</v>
      </c>
    </row>
    <row r="54" spans="1:14" ht="30" customHeight="1">
      <c r="A54" s="185" t="s">
        <v>86</v>
      </c>
      <c r="B54" s="186">
        <v>14</v>
      </c>
      <c r="C54" s="186"/>
      <c r="D54" s="186"/>
      <c r="E54" s="186">
        <v>6</v>
      </c>
      <c r="F54" s="186">
        <v>3</v>
      </c>
      <c r="G54" s="186"/>
      <c r="H54" s="186">
        <v>4</v>
      </c>
      <c r="I54" s="186">
        <v>5</v>
      </c>
      <c r="J54" s="186">
        <v>16</v>
      </c>
      <c r="K54" s="186"/>
      <c r="L54" s="186"/>
      <c r="M54" s="186"/>
      <c r="N54" s="189">
        <f t="shared" si="0"/>
        <v>25</v>
      </c>
    </row>
    <row r="55" spans="1:14" ht="30" customHeight="1">
      <c r="A55" s="185" t="s">
        <v>87</v>
      </c>
      <c r="B55" s="186">
        <v>301</v>
      </c>
      <c r="C55" s="186">
        <v>343</v>
      </c>
      <c r="D55" s="186">
        <v>324</v>
      </c>
      <c r="E55" s="186">
        <v>470</v>
      </c>
      <c r="F55" s="186">
        <v>752</v>
      </c>
      <c r="G55" s="186">
        <v>1077</v>
      </c>
      <c r="H55" s="186">
        <v>656</v>
      </c>
      <c r="I55" s="186">
        <v>919</v>
      </c>
      <c r="J55" s="186">
        <v>802</v>
      </c>
      <c r="K55" s="186"/>
      <c r="L55" s="186"/>
      <c r="M55" s="186"/>
      <c r="N55" s="189">
        <f t="shared" si="0"/>
        <v>2377</v>
      </c>
    </row>
    <row r="56" spans="1:14" ht="18" customHeight="1">
      <c r="A56" s="185" t="s">
        <v>54</v>
      </c>
      <c r="B56" s="186">
        <v>117</v>
      </c>
      <c r="C56" s="186">
        <v>96</v>
      </c>
      <c r="D56" s="186">
        <v>99</v>
      </c>
      <c r="E56" s="186">
        <v>139</v>
      </c>
      <c r="F56" s="186">
        <v>214</v>
      </c>
      <c r="G56" s="186">
        <v>311</v>
      </c>
      <c r="H56" s="186">
        <v>243</v>
      </c>
      <c r="I56" s="186">
        <v>253</v>
      </c>
      <c r="J56" s="186">
        <v>266</v>
      </c>
      <c r="K56" s="186"/>
      <c r="L56" s="186"/>
      <c r="M56" s="186"/>
      <c r="N56" s="189">
        <f t="shared" si="0"/>
        <v>762</v>
      </c>
    </row>
    <row r="57" spans="1:14" ht="42.95" customHeight="1">
      <c r="A57" s="185" t="s">
        <v>88</v>
      </c>
      <c r="B57" s="186">
        <v>184</v>
      </c>
      <c r="C57" s="186">
        <v>247</v>
      </c>
      <c r="D57" s="186">
        <v>225</v>
      </c>
      <c r="E57" s="186">
        <v>331</v>
      </c>
      <c r="F57" s="186">
        <v>538</v>
      </c>
      <c r="G57" s="186">
        <v>766</v>
      </c>
      <c r="H57" s="186">
        <v>413</v>
      </c>
      <c r="I57" s="186">
        <v>666</v>
      </c>
      <c r="J57" s="186">
        <v>536</v>
      </c>
      <c r="K57" s="186"/>
      <c r="L57" s="186"/>
      <c r="M57" s="186"/>
      <c r="N57" s="189">
        <f t="shared" si="0"/>
        <v>1615</v>
      </c>
    </row>
    <row r="58" spans="1:14" ht="18" customHeight="1">
      <c r="A58" s="185" t="s">
        <v>89</v>
      </c>
      <c r="B58" s="186">
        <v>4434</v>
      </c>
      <c r="C58" s="186">
        <v>4565</v>
      </c>
      <c r="D58" s="186">
        <v>5695</v>
      </c>
      <c r="E58" s="186">
        <v>6317</v>
      </c>
      <c r="F58" s="186">
        <v>8431</v>
      </c>
      <c r="G58" s="186">
        <v>11919</v>
      </c>
      <c r="H58" s="186">
        <v>11198</v>
      </c>
      <c r="I58" s="186">
        <v>10056</v>
      </c>
      <c r="J58" s="186">
        <v>10487</v>
      </c>
      <c r="K58" s="186"/>
      <c r="L58" s="186"/>
      <c r="M58" s="186"/>
      <c r="N58" s="189">
        <f t="shared" si="0"/>
        <v>31741</v>
      </c>
    </row>
    <row r="59" spans="1:14" ht="18" customHeight="1">
      <c r="A59" s="185" t="s">
        <v>48</v>
      </c>
      <c r="B59" s="186">
        <v>271</v>
      </c>
      <c r="C59" s="186">
        <v>273</v>
      </c>
      <c r="D59" s="186">
        <v>398</v>
      </c>
      <c r="E59" s="186">
        <v>607</v>
      </c>
      <c r="F59" s="186">
        <v>608</v>
      </c>
      <c r="G59" s="186">
        <v>916</v>
      </c>
      <c r="H59" s="186">
        <v>648</v>
      </c>
      <c r="I59" s="186">
        <v>865</v>
      </c>
      <c r="J59" s="186">
        <v>770</v>
      </c>
      <c r="K59" s="186"/>
      <c r="L59" s="186"/>
      <c r="M59" s="186"/>
      <c r="N59" s="189">
        <f t="shared" si="0"/>
        <v>2283</v>
      </c>
    </row>
    <row r="60" spans="1:14" ht="18" customHeight="1">
      <c r="A60" s="185" t="s">
        <v>53</v>
      </c>
      <c r="B60" s="186">
        <v>225</v>
      </c>
      <c r="C60" s="186">
        <v>199</v>
      </c>
      <c r="D60" s="186">
        <v>255</v>
      </c>
      <c r="E60" s="186">
        <v>262</v>
      </c>
      <c r="F60" s="186">
        <v>703</v>
      </c>
      <c r="G60" s="186">
        <v>622</v>
      </c>
      <c r="H60" s="186">
        <v>614</v>
      </c>
      <c r="I60" s="186">
        <v>669</v>
      </c>
      <c r="J60" s="186">
        <v>671</v>
      </c>
      <c r="K60" s="186"/>
      <c r="L60" s="186"/>
      <c r="M60" s="186"/>
      <c r="N60" s="189">
        <f t="shared" si="0"/>
        <v>1954</v>
      </c>
    </row>
    <row r="61" spans="1:14" ht="18" customHeight="1">
      <c r="A61" s="185" t="s">
        <v>56</v>
      </c>
      <c r="B61" s="186">
        <v>51</v>
      </c>
      <c r="C61" s="186">
        <v>101</v>
      </c>
      <c r="D61" s="186">
        <v>57</v>
      </c>
      <c r="E61" s="186">
        <v>274</v>
      </c>
      <c r="F61" s="186">
        <v>692</v>
      </c>
      <c r="G61" s="186">
        <v>911</v>
      </c>
      <c r="H61" s="186">
        <v>862</v>
      </c>
      <c r="I61" s="186">
        <v>625</v>
      </c>
      <c r="J61" s="186">
        <v>449</v>
      </c>
      <c r="K61" s="186"/>
      <c r="L61" s="186"/>
      <c r="M61" s="186"/>
      <c r="N61" s="189">
        <f t="shared" si="0"/>
        <v>1936</v>
      </c>
    </row>
    <row r="62" spans="1:14" ht="18" customHeight="1">
      <c r="A62" s="185" t="s">
        <v>33</v>
      </c>
      <c r="B62" s="186">
        <v>523</v>
      </c>
      <c r="C62" s="186">
        <v>381</v>
      </c>
      <c r="D62" s="186">
        <v>800</v>
      </c>
      <c r="E62" s="186">
        <v>1333</v>
      </c>
      <c r="F62" s="186">
        <v>1544</v>
      </c>
      <c r="G62" s="186">
        <v>2610</v>
      </c>
      <c r="H62" s="186">
        <v>4544</v>
      </c>
      <c r="I62" s="186">
        <v>3559</v>
      </c>
      <c r="J62" s="186">
        <v>3028</v>
      </c>
      <c r="K62" s="186"/>
      <c r="L62" s="186"/>
      <c r="M62" s="186"/>
      <c r="N62" s="189">
        <f t="shared" si="0"/>
        <v>11131</v>
      </c>
    </row>
    <row r="63" spans="1:14" ht="18" customHeight="1">
      <c r="A63" s="185" t="s">
        <v>90</v>
      </c>
      <c r="B63" s="186">
        <v>3364</v>
      </c>
      <c r="C63" s="186">
        <v>3611</v>
      </c>
      <c r="D63" s="186">
        <v>4185</v>
      </c>
      <c r="E63" s="186">
        <v>3841</v>
      </c>
      <c r="F63" s="186">
        <v>4884</v>
      </c>
      <c r="G63" s="186">
        <v>6860</v>
      </c>
      <c r="H63" s="186">
        <v>4530</v>
      </c>
      <c r="I63" s="186">
        <v>4338</v>
      </c>
      <c r="J63" s="186">
        <v>5569</v>
      </c>
      <c r="K63" s="186"/>
      <c r="L63" s="186"/>
      <c r="M63" s="186"/>
      <c r="N63" s="189">
        <f t="shared" si="0"/>
        <v>14437</v>
      </c>
    </row>
    <row r="64" spans="1:14" ht="42.95" customHeight="1">
      <c r="A64" s="185" t="s">
        <v>91</v>
      </c>
      <c r="B64" s="186">
        <v>195</v>
      </c>
      <c r="C64" s="186">
        <v>119</v>
      </c>
      <c r="D64" s="186">
        <v>133</v>
      </c>
      <c r="E64" s="186">
        <v>291</v>
      </c>
      <c r="F64" s="186">
        <v>463</v>
      </c>
      <c r="G64" s="186">
        <v>903</v>
      </c>
      <c r="H64" s="186">
        <v>756</v>
      </c>
      <c r="I64" s="186">
        <v>786</v>
      </c>
      <c r="J64" s="186">
        <v>747</v>
      </c>
      <c r="K64" s="186"/>
      <c r="L64" s="186"/>
      <c r="M64" s="186"/>
      <c r="N64" s="189">
        <f t="shared" si="0"/>
        <v>2289</v>
      </c>
    </row>
    <row r="65" spans="1:14" ht="18" customHeight="1">
      <c r="A65" s="185" t="s">
        <v>51</v>
      </c>
      <c r="B65" s="186">
        <v>151</v>
      </c>
      <c r="C65" s="186">
        <v>96</v>
      </c>
      <c r="D65" s="186">
        <v>116</v>
      </c>
      <c r="E65" s="186">
        <v>269</v>
      </c>
      <c r="F65" s="186">
        <v>379</v>
      </c>
      <c r="G65" s="186">
        <v>776</v>
      </c>
      <c r="H65" s="186">
        <v>637</v>
      </c>
      <c r="I65" s="186">
        <v>631</v>
      </c>
      <c r="J65" s="186">
        <v>656</v>
      </c>
      <c r="K65" s="186"/>
      <c r="L65" s="186"/>
      <c r="M65" s="186"/>
      <c r="N65" s="189">
        <f t="shared" si="0"/>
        <v>1924</v>
      </c>
    </row>
    <row r="66" spans="1:14" ht="30" customHeight="1">
      <c r="A66" s="185" t="s">
        <v>92</v>
      </c>
      <c r="B66" s="186">
        <v>44</v>
      </c>
      <c r="C66" s="186">
        <v>23</v>
      </c>
      <c r="D66" s="186">
        <v>17</v>
      </c>
      <c r="E66" s="186">
        <v>22</v>
      </c>
      <c r="F66" s="186">
        <v>84</v>
      </c>
      <c r="G66" s="186">
        <v>127</v>
      </c>
      <c r="H66" s="186">
        <v>119</v>
      </c>
      <c r="I66" s="186">
        <v>155</v>
      </c>
      <c r="J66" s="186">
        <v>91</v>
      </c>
      <c r="K66" s="186"/>
      <c r="L66" s="186"/>
      <c r="M66" s="186"/>
      <c r="N66" s="189">
        <f t="shared" si="0"/>
        <v>365</v>
      </c>
    </row>
  </sheetData>
  <pageMargins left="0" right="0" top="0" bottom="0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35EA-F881-45F0-B686-5257213DAC92}">
  <sheetPr>
    <tabColor theme="5"/>
    <outlinePr summaryBelow="0"/>
  </sheetPr>
  <dimension ref="A1:N68"/>
  <sheetViews>
    <sheetView workbookViewId="0">
      <selection activeCell="R13" sqref="R13"/>
    </sheetView>
  </sheetViews>
  <sheetFormatPr defaultColWidth="8.625" defaultRowHeight="14.25"/>
  <cols>
    <col min="1" max="1" width="18.5" style="28" customWidth="1"/>
    <col min="2" max="13" width="8.75" style="28" customWidth="1"/>
    <col min="14" max="14" width="11" style="200" customWidth="1"/>
    <col min="15" max="16384" width="8.625" style="28"/>
  </cols>
  <sheetData>
    <row r="1" spans="1:14" ht="23.1" customHeight="1">
      <c r="A1" s="38" t="s">
        <v>93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199"/>
    </row>
    <row r="2" spans="1:14" ht="9.9499999999999993" customHeight="1">
      <c r="A2" s="40" t="s">
        <v>71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87"/>
    </row>
    <row r="3" spans="1:14" ht="18" customHeight="1">
      <c r="A3" s="42" t="s">
        <v>71</v>
      </c>
      <c r="B3" s="43"/>
      <c r="C3" s="43"/>
      <c r="D3" s="43"/>
      <c r="E3" s="37" t="s">
        <v>94</v>
      </c>
      <c r="F3" s="44"/>
      <c r="G3" s="44"/>
      <c r="H3" s="45"/>
      <c r="I3" s="45"/>
      <c r="J3" s="45"/>
      <c r="K3" s="45"/>
      <c r="L3" s="45"/>
      <c r="M3" s="45"/>
    </row>
    <row r="4" spans="1:14" ht="42.95" customHeight="1">
      <c r="A4" s="46"/>
      <c r="B4" s="47"/>
      <c r="C4" s="47"/>
      <c r="D4" s="47"/>
      <c r="E4" s="37" t="s">
        <v>74</v>
      </c>
      <c r="F4" s="44"/>
      <c r="G4" s="44"/>
      <c r="H4" s="45"/>
      <c r="I4" s="45"/>
      <c r="J4" s="45"/>
      <c r="K4" s="45"/>
      <c r="L4" s="45"/>
      <c r="M4" s="45"/>
      <c r="N4" s="88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1" t="s">
        <v>73</v>
      </c>
    </row>
    <row r="6" spans="1:14" ht="18" customHeight="1">
      <c r="A6" s="159" t="s">
        <v>75</v>
      </c>
      <c r="B6" s="159">
        <v>456842</v>
      </c>
      <c r="C6" s="159">
        <v>447578</v>
      </c>
      <c r="D6" s="159">
        <v>530933</v>
      </c>
      <c r="E6" s="159">
        <v>606819</v>
      </c>
      <c r="F6" s="159">
        <v>801087</v>
      </c>
      <c r="G6" s="159">
        <v>981994</v>
      </c>
      <c r="H6" s="159">
        <v>1250760</v>
      </c>
      <c r="I6" s="159">
        <v>1283405</v>
      </c>
      <c r="J6" s="159">
        <v>813057</v>
      </c>
      <c r="K6" s="159">
        <v>638513</v>
      </c>
      <c r="L6" s="159">
        <v>569329</v>
      </c>
      <c r="M6" s="159">
        <v>566441</v>
      </c>
      <c r="N6" s="202">
        <f>SUM(H6:J6)</f>
        <v>3347222</v>
      </c>
    </row>
    <row r="7" spans="1:14" ht="18" customHeight="1">
      <c r="A7" s="160" t="s">
        <v>76</v>
      </c>
      <c r="B7" s="160">
        <v>236883</v>
      </c>
      <c r="C7" s="160">
        <v>263205</v>
      </c>
      <c r="D7" s="160">
        <v>295614</v>
      </c>
      <c r="E7" s="160">
        <v>322553</v>
      </c>
      <c r="F7" s="160">
        <v>386304</v>
      </c>
      <c r="G7" s="160">
        <v>536114</v>
      </c>
      <c r="H7" s="160">
        <v>699782</v>
      </c>
      <c r="I7" s="160">
        <v>715620</v>
      </c>
      <c r="J7" s="160">
        <v>413359</v>
      </c>
      <c r="K7" s="160">
        <v>324749</v>
      </c>
      <c r="L7" s="160">
        <v>300315</v>
      </c>
      <c r="M7" s="160">
        <v>309734</v>
      </c>
      <c r="N7" s="202">
        <f t="shared" ref="N7:N66" si="0">SUM(H7:J7)</f>
        <v>1828761</v>
      </c>
    </row>
    <row r="8" spans="1:14" ht="18" customHeight="1">
      <c r="A8" s="195" t="s">
        <v>77</v>
      </c>
      <c r="B8" s="195">
        <v>219959</v>
      </c>
      <c r="C8" s="195">
        <v>184373</v>
      </c>
      <c r="D8" s="195">
        <v>235319</v>
      </c>
      <c r="E8" s="195">
        <v>284266</v>
      </c>
      <c r="F8" s="195">
        <v>414783</v>
      </c>
      <c r="G8" s="195">
        <v>445880</v>
      </c>
      <c r="H8" s="195">
        <v>550978</v>
      </c>
      <c r="I8" s="195">
        <v>567785</v>
      </c>
      <c r="J8" s="195">
        <v>399698</v>
      </c>
      <c r="K8" s="195">
        <v>313764</v>
      </c>
      <c r="L8" s="195">
        <v>269014</v>
      </c>
      <c r="M8" s="195">
        <v>256707</v>
      </c>
      <c r="N8" s="202">
        <f t="shared" si="0"/>
        <v>1518461</v>
      </c>
    </row>
    <row r="9" spans="1:14" ht="18" customHeight="1">
      <c r="A9" s="185" t="s">
        <v>78</v>
      </c>
      <c r="B9" s="203">
        <v>199905</v>
      </c>
      <c r="C9" s="203">
        <v>165880</v>
      </c>
      <c r="D9" s="203">
        <v>212571</v>
      </c>
      <c r="E9" s="203">
        <v>251659</v>
      </c>
      <c r="F9" s="203">
        <v>360006</v>
      </c>
      <c r="G9" s="203">
        <v>373591</v>
      </c>
      <c r="H9" s="203">
        <v>446581</v>
      </c>
      <c r="I9" s="203">
        <v>465015</v>
      </c>
      <c r="J9" s="203">
        <v>332972</v>
      </c>
      <c r="K9" s="203">
        <v>269905</v>
      </c>
      <c r="L9" s="203">
        <v>239994</v>
      </c>
      <c r="M9" s="203">
        <v>227749</v>
      </c>
      <c r="N9" s="202">
        <f t="shared" si="0"/>
        <v>1244568</v>
      </c>
    </row>
    <row r="10" spans="1:14" ht="18" customHeight="1">
      <c r="A10" s="185" t="s">
        <v>79</v>
      </c>
      <c r="B10" s="203">
        <v>98777</v>
      </c>
      <c r="C10" s="203">
        <v>95902</v>
      </c>
      <c r="D10" s="203">
        <v>123967</v>
      </c>
      <c r="E10" s="203">
        <v>163565</v>
      </c>
      <c r="F10" s="203">
        <v>239436</v>
      </c>
      <c r="G10" s="203">
        <v>264858</v>
      </c>
      <c r="H10" s="203">
        <v>301267</v>
      </c>
      <c r="I10" s="203">
        <v>306864</v>
      </c>
      <c r="J10" s="203">
        <v>218137</v>
      </c>
      <c r="K10" s="203">
        <v>162843</v>
      </c>
      <c r="L10" s="203">
        <v>125750</v>
      </c>
      <c r="M10" s="203">
        <v>116616</v>
      </c>
      <c r="N10" s="202">
        <f t="shared" si="0"/>
        <v>826268</v>
      </c>
    </row>
    <row r="11" spans="1:14" ht="18" customHeight="1">
      <c r="A11" s="185" t="s">
        <v>32</v>
      </c>
      <c r="B11" s="203">
        <v>1969</v>
      </c>
      <c r="C11" s="203">
        <v>1624</v>
      </c>
      <c r="D11" s="203">
        <v>2352</v>
      </c>
      <c r="E11" s="203">
        <v>1953</v>
      </c>
      <c r="F11" s="203">
        <v>2710</v>
      </c>
      <c r="G11" s="203">
        <v>3725</v>
      </c>
      <c r="H11" s="203">
        <v>3917</v>
      </c>
      <c r="I11" s="203">
        <v>4400</v>
      </c>
      <c r="J11" s="203">
        <v>3853</v>
      </c>
      <c r="K11" s="203">
        <v>4316</v>
      </c>
      <c r="L11" s="203">
        <v>3398</v>
      </c>
      <c r="M11" s="203">
        <v>3155</v>
      </c>
      <c r="N11" s="202">
        <f t="shared" si="0"/>
        <v>12170</v>
      </c>
    </row>
    <row r="12" spans="1:14" ht="18" customHeight="1">
      <c r="A12" s="185" t="s">
        <v>40</v>
      </c>
      <c r="B12" s="203">
        <v>444</v>
      </c>
      <c r="C12" s="203">
        <v>449</v>
      </c>
      <c r="D12" s="203">
        <v>861</v>
      </c>
      <c r="E12" s="203">
        <v>719</v>
      </c>
      <c r="F12" s="203">
        <v>1116</v>
      </c>
      <c r="G12" s="203">
        <v>1047</v>
      </c>
      <c r="H12" s="203">
        <v>933</v>
      </c>
      <c r="I12" s="203">
        <v>888</v>
      </c>
      <c r="J12" s="203">
        <v>808</v>
      </c>
      <c r="K12" s="203">
        <v>932</v>
      </c>
      <c r="L12" s="203">
        <v>720</v>
      </c>
      <c r="M12" s="203">
        <v>668</v>
      </c>
      <c r="N12" s="202">
        <f t="shared" si="0"/>
        <v>2629</v>
      </c>
    </row>
    <row r="13" spans="1:14" ht="18" customHeight="1">
      <c r="A13" s="185" t="s">
        <v>36</v>
      </c>
      <c r="B13" s="203">
        <v>883</v>
      </c>
      <c r="C13" s="203">
        <v>696</v>
      </c>
      <c r="D13" s="203">
        <v>1052</v>
      </c>
      <c r="E13" s="203">
        <v>1454</v>
      </c>
      <c r="F13" s="203">
        <v>1943</v>
      </c>
      <c r="G13" s="203">
        <v>2335</v>
      </c>
      <c r="H13" s="203">
        <v>3970</v>
      </c>
      <c r="I13" s="203">
        <v>4298</v>
      </c>
      <c r="J13" s="203">
        <v>1853</v>
      </c>
      <c r="K13" s="203">
        <v>1099</v>
      </c>
      <c r="L13" s="203">
        <v>1133</v>
      </c>
      <c r="M13" s="203">
        <v>675</v>
      </c>
      <c r="N13" s="202">
        <f t="shared" si="0"/>
        <v>10121</v>
      </c>
    </row>
    <row r="14" spans="1:14" ht="18" customHeight="1">
      <c r="A14" s="185" t="s">
        <v>27</v>
      </c>
      <c r="B14" s="203">
        <v>3464</v>
      </c>
      <c r="C14" s="203">
        <v>3393</v>
      </c>
      <c r="D14" s="203">
        <v>4479</v>
      </c>
      <c r="E14" s="203">
        <v>4541</v>
      </c>
      <c r="F14" s="203">
        <v>5679</v>
      </c>
      <c r="G14" s="203">
        <v>4728</v>
      </c>
      <c r="H14" s="203">
        <v>5263</v>
      </c>
      <c r="I14" s="203">
        <v>4547</v>
      </c>
      <c r="J14" s="203">
        <v>6801</v>
      </c>
      <c r="K14" s="203">
        <v>7843</v>
      </c>
      <c r="L14" s="203">
        <v>4680</v>
      </c>
      <c r="M14" s="203">
        <v>4491</v>
      </c>
      <c r="N14" s="202">
        <f t="shared" si="0"/>
        <v>16611</v>
      </c>
    </row>
    <row r="15" spans="1:14" ht="18" customHeight="1">
      <c r="A15" s="185" t="s">
        <v>15</v>
      </c>
      <c r="B15" s="203">
        <v>16510</v>
      </c>
      <c r="C15" s="203">
        <v>18116</v>
      </c>
      <c r="D15" s="203">
        <v>27086</v>
      </c>
      <c r="E15" s="203">
        <v>38131</v>
      </c>
      <c r="F15" s="203">
        <v>61918</v>
      </c>
      <c r="G15" s="203">
        <v>74396</v>
      </c>
      <c r="H15" s="203">
        <v>81091</v>
      </c>
      <c r="I15" s="203">
        <v>74749</v>
      </c>
      <c r="J15" s="203">
        <v>59570</v>
      </c>
      <c r="K15" s="203">
        <v>39399</v>
      </c>
      <c r="L15" s="203">
        <v>22384</v>
      </c>
      <c r="M15" s="203">
        <v>17302</v>
      </c>
      <c r="N15" s="202">
        <f t="shared" si="0"/>
        <v>215410</v>
      </c>
    </row>
    <row r="16" spans="1:14" ht="18" customHeight="1">
      <c r="A16" s="185" t="s">
        <v>20</v>
      </c>
      <c r="B16" s="203">
        <v>5314</v>
      </c>
      <c r="C16" s="203">
        <v>4291</v>
      </c>
      <c r="D16" s="203">
        <v>6257</v>
      </c>
      <c r="E16" s="203">
        <v>7726</v>
      </c>
      <c r="F16" s="203">
        <v>9857</v>
      </c>
      <c r="G16" s="203">
        <v>12629</v>
      </c>
      <c r="H16" s="203">
        <v>19917</v>
      </c>
      <c r="I16" s="203">
        <v>16221</v>
      </c>
      <c r="J16" s="203">
        <v>7795</v>
      </c>
      <c r="K16" s="203">
        <v>7878</v>
      </c>
      <c r="L16" s="203">
        <v>7264</v>
      </c>
      <c r="M16" s="203">
        <v>6713</v>
      </c>
      <c r="N16" s="202">
        <f t="shared" si="0"/>
        <v>43933</v>
      </c>
    </row>
    <row r="17" spans="1:14" ht="18" customHeight="1">
      <c r="A17" s="185" t="s">
        <v>31</v>
      </c>
      <c r="B17" s="203">
        <v>1507</v>
      </c>
      <c r="C17" s="203">
        <v>1642</v>
      </c>
      <c r="D17" s="203">
        <v>1596</v>
      </c>
      <c r="E17" s="203">
        <v>1547</v>
      </c>
      <c r="F17" s="203">
        <v>2080</v>
      </c>
      <c r="G17" s="203">
        <v>1820</v>
      </c>
      <c r="H17" s="203">
        <v>2590</v>
      </c>
      <c r="I17" s="203">
        <v>2698</v>
      </c>
      <c r="J17" s="203">
        <v>2925</v>
      </c>
      <c r="K17" s="203">
        <v>2441</v>
      </c>
      <c r="L17" s="203">
        <v>1716</v>
      </c>
      <c r="M17" s="203">
        <v>2043</v>
      </c>
      <c r="N17" s="202">
        <f t="shared" si="0"/>
        <v>8213</v>
      </c>
    </row>
    <row r="18" spans="1:14" ht="18" customHeight="1">
      <c r="A18" s="185" t="s">
        <v>37</v>
      </c>
      <c r="B18" s="203">
        <v>809</v>
      </c>
      <c r="C18" s="203">
        <v>452</v>
      </c>
      <c r="D18" s="203">
        <v>581</v>
      </c>
      <c r="E18" s="203">
        <v>1666</v>
      </c>
      <c r="F18" s="203">
        <v>1415</v>
      </c>
      <c r="G18" s="203">
        <v>1396</v>
      </c>
      <c r="H18" s="203">
        <v>1457</v>
      </c>
      <c r="I18" s="203">
        <v>2843</v>
      </c>
      <c r="J18" s="203">
        <v>1611</v>
      </c>
      <c r="K18" s="203">
        <v>919</v>
      </c>
      <c r="L18" s="203">
        <v>732</v>
      </c>
      <c r="M18" s="203">
        <v>576</v>
      </c>
      <c r="N18" s="202">
        <f t="shared" si="0"/>
        <v>5911</v>
      </c>
    </row>
    <row r="19" spans="1:14" ht="18" customHeight="1">
      <c r="A19" s="185" t="s">
        <v>25</v>
      </c>
      <c r="B19" s="203">
        <v>2197</v>
      </c>
      <c r="C19" s="203">
        <v>2319</v>
      </c>
      <c r="D19" s="203">
        <v>2628</v>
      </c>
      <c r="E19" s="203">
        <v>6353</v>
      </c>
      <c r="F19" s="203">
        <v>10546</v>
      </c>
      <c r="G19" s="203">
        <v>14041</v>
      </c>
      <c r="H19" s="203">
        <v>14486</v>
      </c>
      <c r="I19" s="203">
        <v>18885</v>
      </c>
      <c r="J19" s="203">
        <v>10108</v>
      </c>
      <c r="K19" s="203">
        <v>5457</v>
      </c>
      <c r="L19" s="203">
        <v>3298</v>
      </c>
      <c r="M19" s="203">
        <v>2484</v>
      </c>
      <c r="N19" s="202">
        <f t="shared" si="0"/>
        <v>43479</v>
      </c>
    </row>
    <row r="20" spans="1:14" ht="18" customHeight="1">
      <c r="A20" s="185" t="s">
        <v>22</v>
      </c>
      <c r="B20" s="203">
        <v>3569</v>
      </c>
      <c r="C20" s="203">
        <v>3197</v>
      </c>
      <c r="D20" s="203">
        <v>3509</v>
      </c>
      <c r="E20" s="203">
        <v>6241</v>
      </c>
      <c r="F20" s="203">
        <v>10795</v>
      </c>
      <c r="G20" s="203">
        <v>13657</v>
      </c>
      <c r="H20" s="203">
        <v>11560</v>
      </c>
      <c r="I20" s="203">
        <v>13606</v>
      </c>
      <c r="J20" s="203">
        <v>11136</v>
      </c>
      <c r="K20" s="203">
        <v>5060</v>
      </c>
      <c r="L20" s="203">
        <v>3895</v>
      </c>
      <c r="M20" s="203">
        <v>5591</v>
      </c>
      <c r="N20" s="202">
        <f t="shared" si="0"/>
        <v>36302</v>
      </c>
    </row>
    <row r="21" spans="1:14" ht="18" customHeight="1">
      <c r="A21" s="185" t="s">
        <v>50</v>
      </c>
      <c r="B21" s="203">
        <v>203</v>
      </c>
      <c r="C21" s="203">
        <v>213</v>
      </c>
      <c r="D21" s="203">
        <v>263</v>
      </c>
      <c r="E21" s="203">
        <v>262</v>
      </c>
      <c r="F21" s="203">
        <v>316</v>
      </c>
      <c r="G21" s="203">
        <v>539</v>
      </c>
      <c r="H21" s="203">
        <v>380</v>
      </c>
      <c r="I21" s="203">
        <v>406</v>
      </c>
      <c r="J21" s="203">
        <v>294</v>
      </c>
      <c r="K21" s="203">
        <v>312</v>
      </c>
      <c r="L21" s="203">
        <v>571</v>
      </c>
      <c r="M21" s="203">
        <v>536</v>
      </c>
      <c r="N21" s="202">
        <f t="shared" si="0"/>
        <v>1080</v>
      </c>
    </row>
    <row r="22" spans="1:14" ht="18" customHeight="1">
      <c r="A22" s="185" t="s">
        <v>23</v>
      </c>
      <c r="B22" s="203">
        <v>4637</v>
      </c>
      <c r="C22" s="203">
        <v>3905</v>
      </c>
      <c r="D22" s="203">
        <v>4653</v>
      </c>
      <c r="E22" s="203">
        <v>6661</v>
      </c>
      <c r="F22" s="203">
        <v>8138</v>
      </c>
      <c r="G22" s="203">
        <v>9255</v>
      </c>
      <c r="H22" s="203">
        <v>14884</v>
      </c>
      <c r="I22" s="203">
        <v>21714</v>
      </c>
      <c r="J22" s="203">
        <v>7829</v>
      </c>
      <c r="K22" s="203">
        <v>5693</v>
      </c>
      <c r="L22" s="203">
        <v>5303</v>
      </c>
      <c r="M22" s="203">
        <v>6123</v>
      </c>
      <c r="N22" s="202">
        <f t="shared" si="0"/>
        <v>44427</v>
      </c>
    </row>
    <row r="23" spans="1:14" ht="18" customHeight="1">
      <c r="A23" s="185" t="s">
        <v>47</v>
      </c>
      <c r="B23" s="203">
        <v>272</v>
      </c>
      <c r="C23" s="203">
        <v>342</v>
      </c>
      <c r="D23" s="203">
        <v>180</v>
      </c>
      <c r="E23" s="203">
        <v>374</v>
      </c>
      <c r="F23" s="203">
        <v>191</v>
      </c>
      <c r="G23" s="203">
        <v>335</v>
      </c>
      <c r="H23" s="203">
        <v>450</v>
      </c>
      <c r="I23" s="203">
        <v>460</v>
      </c>
      <c r="J23" s="203">
        <v>243</v>
      </c>
      <c r="K23" s="203">
        <v>252</v>
      </c>
      <c r="L23" s="203">
        <v>168</v>
      </c>
      <c r="M23" s="203">
        <v>351</v>
      </c>
      <c r="N23" s="202">
        <f t="shared" si="0"/>
        <v>1153</v>
      </c>
    </row>
    <row r="24" spans="1:14" ht="18" customHeight="1">
      <c r="A24" s="185" t="s">
        <v>16</v>
      </c>
      <c r="B24" s="203">
        <v>14155</v>
      </c>
      <c r="C24" s="203">
        <v>13864</v>
      </c>
      <c r="D24" s="203">
        <v>20061</v>
      </c>
      <c r="E24" s="203">
        <v>23310</v>
      </c>
      <c r="F24" s="203">
        <v>23702</v>
      </c>
      <c r="G24" s="203">
        <v>29492</v>
      </c>
      <c r="H24" s="203">
        <v>30385</v>
      </c>
      <c r="I24" s="203">
        <v>30134</v>
      </c>
      <c r="J24" s="203">
        <v>20538</v>
      </c>
      <c r="K24" s="203">
        <v>23114</v>
      </c>
      <c r="L24" s="203">
        <v>19527</v>
      </c>
      <c r="M24" s="203">
        <v>21419</v>
      </c>
      <c r="N24" s="202">
        <f t="shared" si="0"/>
        <v>81057</v>
      </c>
    </row>
    <row r="25" spans="1:14" ht="18" customHeight="1">
      <c r="A25" s="185" t="s">
        <v>49</v>
      </c>
      <c r="B25" s="203">
        <v>86</v>
      </c>
      <c r="C25" s="203">
        <v>77</v>
      </c>
      <c r="D25" s="203">
        <v>114</v>
      </c>
      <c r="E25" s="203">
        <v>232</v>
      </c>
      <c r="F25" s="203">
        <v>123</v>
      </c>
      <c r="G25" s="203">
        <v>286</v>
      </c>
      <c r="H25" s="203">
        <v>341</v>
      </c>
      <c r="I25" s="203">
        <v>410</v>
      </c>
      <c r="J25" s="203">
        <v>162</v>
      </c>
      <c r="K25" s="203">
        <v>172</v>
      </c>
      <c r="L25" s="203">
        <v>141</v>
      </c>
      <c r="M25" s="203">
        <v>162</v>
      </c>
      <c r="N25" s="202">
        <f t="shared" si="0"/>
        <v>913</v>
      </c>
    </row>
    <row r="26" spans="1:14" ht="18" customHeight="1">
      <c r="A26" s="185" t="s">
        <v>43</v>
      </c>
      <c r="B26" s="203">
        <v>482</v>
      </c>
      <c r="C26" s="203">
        <v>536</v>
      </c>
      <c r="D26" s="203">
        <v>757</v>
      </c>
      <c r="E26" s="203">
        <v>1442</v>
      </c>
      <c r="F26" s="203">
        <v>4064</v>
      </c>
      <c r="G26" s="203">
        <v>4175</v>
      </c>
      <c r="H26" s="203">
        <v>4805</v>
      </c>
      <c r="I26" s="203">
        <v>4474</v>
      </c>
      <c r="J26" s="203">
        <v>1339</v>
      </c>
      <c r="K26" s="203">
        <v>560</v>
      </c>
      <c r="L26" s="203">
        <v>825</v>
      </c>
      <c r="M26" s="203">
        <v>458</v>
      </c>
      <c r="N26" s="202">
        <f t="shared" si="0"/>
        <v>10618</v>
      </c>
    </row>
    <row r="27" spans="1:14" ht="18" customHeight="1">
      <c r="A27" s="185" t="s">
        <v>52</v>
      </c>
      <c r="B27" s="203">
        <v>103</v>
      </c>
      <c r="C27" s="203">
        <v>56</v>
      </c>
      <c r="D27" s="203">
        <v>119</v>
      </c>
      <c r="E27" s="203">
        <v>204</v>
      </c>
      <c r="F27" s="203">
        <v>376</v>
      </c>
      <c r="G27" s="203">
        <v>147</v>
      </c>
      <c r="H27" s="203">
        <v>206</v>
      </c>
      <c r="I27" s="203">
        <v>529</v>
      </c>
      <c r="J27" s="203">
        <v>174</v>
      </c>
      <c r="K27" s="203">
        <v>85</v>
      </c>
      <c r="L27" s="203">
        <v>84</v>
      </c>
      <c r="M27" s="203">
        <v>191</v>
      </c>
      <c r="N27" s="202">
        <f t="shared" si="0"/>
        <v>909</v>
      </c>
    </row>
    <row r="28" spans="1:14" ht="18" customHeight="1">
      <c r="A28" s="185" t="s">
        <v>29</v>
      </c>
      <c r="B28" s="203">
        <v>2568</v>
      </c>
      <c r="C28" s="203">
        <v>2565</v>
      </c>
      <c r="D28" s="203">
        <v>2662</v>
      </c>
      <c r="E28" s="203">
        <v>3233</v>
      </c>
      <c r="F28" s="203">
        <v>6519</v>
      </c>
      <c r="G28" s="203">
        <v>7138</v>
      </c>
      <c r="H28" s="203">
        <v>9580</v>
      </c>
      <c r="I28" s="203">
        <v>8383</v>
      </c>
      <c r="J28" s="203">
        <v>5791</v>
      </c>
      <c r="K28" s="203">
        <v>3702</v>
      </c>
      <c r="L28" s="203">
        <v>3248</v>
      </c>
      <c r="M28" s="203">
        <v>2548</v>
      </c>
      <c r="N28" s="202">
        <f t="shared" si="0"/>
        <v>23754</v>
      </c>
    </row>
    <row r="29" spans="1:14" ht="18" customHeight="1">
      <c r="A29" s="185" t="s">
        <v>34</v>
      </c>
      <c r="B29" s="203">
        <v>743</v>
      </c>
      <c r="C29" s="203">
        <v>759</v>
      </c>
      <c r="D29" s="203">
        <v>979</v>
      </c>
      <c r="E29" s="203">
        <v>1673</v>
      </c>
      <c r="F29" s="203">
        <v>2250</v>
      </c>
      <c r="G29" s="203">
        <v>3255</v>
      </c>
      <c r="H29" s="203">
        <v>4743</v>
      </c>
      <c r="I29" s="203">
        <v>3947</v>
      </c>
      <c r="J29" s="203">
        <v>1908</v>
      </c>
      <c r="K29" s="203">
        <v>1210</v>
      </c>
      <c r="L29" s="203">
        <v>1059</v>
      </c>
      <c r="M29" s="203">
        <v>1194</v>
      </c>
      <c r="N29" s="202">
        <f t="shared" si="0"/>
        <v>10598</v>
      </c>
    </row>
    <row r="30" spans="1:14" ht="18" customHeight="1">
      <c r="A30" s="185" t="s">
        <v>14</v>
      </c>
      <c r="B30" s="203">
        <v>20168</v>
      </c>
      <c r="C30" s="203">
        <v>17872</v>
      </c>
      <c r="D30" s="203">
        <v>19803</v>
      </c>
      <c r="E30" s="203">
        <v>26510</v>
      </c>
      <c r="F30" s="203">
        <v>49837</v>
      </c>
      <c r="G30" s="203">
        <v>42269</v>
      </c>
      <c r="H30" s="203">
        <v>42501</v>
      </c>
      <c r="I30" s="203">
        <v>50244</v>
      </c>
      <c r="J30" s="203">
        <v>33669</v>
      </c>
      <c r="K30" s="203">
        <v>23945</v>
      </c>
      <c r="L30" s="203">
        <v>21741</v>
      </c>
      <c r="M30" s="203">
        <v>16163</v>
      </c>
      <c r="N30" s="202">
        <f t="shared" si="0"/>
        <v>126414</v>
      </c>
    </row>
    <row r="31" spans="1:14" ht="18" customHeight="1">
      <c r="A31" s="185" t="s">
        <v>38</v>
      </c>
      <c r="B31" s="203">
        <v>517</v>
      </c>
      <c r="C31" s="203">
        <v>382</v>
      </c>
      <c r="D31" s="203">
        <v>685</v>
      </c>
      <c r="E31" s="203">
        <v>903</v>
      </c>
      <c r="F31" s="203">
        <v>1074</v>
      </c>
      <c r="G31" s="203">
        <v>1019</v>
      </c>
      <c r="H31" s="203">
        <v>753</v>
      </c>
      <c r="I31" s="203">
        <v>1615</v>
      </c>
      <c r="J31" s="203">
        <v>1768</v>
      </c>
      <c r="K31" s="203">
        <v>815</v>
      </c>
      <c r="L31" s="203">
        <v>808</v>
      </c>
      <c r="M31" s="203">
        <v>577</v>
      </c>
      <c r="N31" s="202">
        <f t="shared" si="0"/>
        <v>4136</v>
      </c>
    </row>
    <row r="32" spans="1:14" ht="18" customHeight="1">
      <c r="A32" s="185" t="s">
        <v>41</v>
      </c>
      <c r="B32" s="203">
        <v>1178</v>
      </c>
      <c r="C32" s="203">
        <v>1262</v>
      </c>
      <c r="D32" s="203">
        <v>1358</v>
      </c>
      <c r="E32" s="203">
        <v>1704</v>
      </c>
      <c r="F32" s="203">
        <v>1677</v>
      </c>
      <c r="G32" s="203">
        <v>1331</v>
      </c>
      <c r="H32" s="203">
        <v>1481</v>
      </c>
      <c r="I32" s="203">
        <v>1395</v>
      </c>
      <c r="J32" s="203">
        <v>1453</v>
      </c>
      <c r="K32" s="203">
        <v>1191</v>
      </c>
      <c r="L32" s="203">
        <v>1404</v>
      </c>
      <c r="M32" s="203">
        <v>838</v>
      </c>
      <c r="N32" s="202">
        <f t="shared" si="0"/>
        <v>4329</v>
      </c>
    </row>
    <row r="33" spans="1:14" ht="18" customHeight="1">
      <c r="A33" s="185" t="s">
        <v>42</v>
      </c>
      <c r="B33" s="203">
        <v>145</v>
      </c>
      <c r="C33" s="203">
        <v>143</v>
      </c>
      <c r="D33" s="203">
        <v>197</v>
      </c>
      <c r="E33" s="203">
        <v>280</v>
      </c>
      <c r="F33" s="203">
        <v>408</v>
      </c>
      <c r="G33" s="203">
        <v>519</v>
      </c>
      <c r="H33" s="203">
        <v>583</v>
      </c>
      <c r="I33" s="203">
        <v>503</v>
      </c>
      <c r="J33" s="203">
        <v>429</v>
      </c>
      <c r="K33" s="203">
        <v>529</v>
      </c>
      <c r="L33" s="203">
        <v>373</v>
      </c>
      <c r="M33" s="203">
        <v>531</v>
      </c>
      <c r="N33" s="202">
        <f t="shared" si="0"/>
        <v>1515</v>
      </c>
    </row>
    <row r="34" spans="1:14" ht="18" customHeight="1">
      <c r="A34" s="185" t="s">
        <v>44</v>
      </c>
      <c r="B34" s="203">
        <v>229</v>
      </c>
      <c r="C34" s="203">
        <v>349</v>
      </c>
      <c r="D34" s="203">
        <v>318</v>
      </c>
      <c r="E34" s="203">
        <v>403</v>
      </c>
      <c r="F34" s="203">
        <v>705</v>
      </c>
      <c r="G34" s="203">
        <v>548</v>
      </c>
      <c r="H34" s="203">
        <v>894</v>
      </c>
      <c r="I34" s="203">
        <v>839</v>
      </c>
      <c r="J34" s="203">
        <v>605</v>
      </c>
      <c r="K34" s="203">
        <v>535</v>
      </c>
      <c r="L34" s="203">
        <v>541</v>
      </c>
      <c r="M34" s="203">
        <v>284</v>
      </c>
      <c r="N34" s="202">
        <f t="shared" si="0"/>
        <v>2338</v>
      </c>
    </row>
    <row r="35" spans="1:14" ht="18" customHeight="1">
      <c r="A35" s="185" t="s">
        <v>30</v>
      </c>
      <c r="B35" s="203">
        <v>3596</v>
      </c>
      <c r="C35" s="203">
        <v>4057</v>
      </c>
      <c r="D35" s="203">
        <v>5289</v>
      </c>
      <c r="E35" s="203">
        <v>8048</v>
      </c>
      <c r="F35" s="203">
        <v>8049</v>
      </c>
      <c r="G35" s="203">
        <v>10737</v>
      </c>
      <c r="H35" s="203">
        <v>17721</v>
      </c>
      <c r="I35" s="203">
        <v>10016</v>
      </c>
      <c r="J35" s="203">
        <v>9425</v>
      </c>
      <c r="K35" s="203">
        <v>6760</v>
      </c>
      <c r="L35" s="203">
        <v>4258</v>
      </c>
      <c r="M35" s="203">
        <v>6114</v>
      </c>
      <c r="N35" s="202">
        <f t="shared" si="0"/>
        <v>37162</v>
      </c>
    </row>
    <row r="36" spans="1:14" ht="18" customHeight="1">
      <c r="A36" s="185" t="s">
        <v>26</v>
      </c>
      <c r="B36" s="203">
        <v>4309</v>
      </c>
      <c r="C36" s="203">
        <v>3871</v>
      </c>
      <c r="D36" s="203">
        <v>4531</v>
      </c>
      <c r="E36" s="203">
        <v>5916</v>
      </c>
      <c r="F36" s="203">
        <v>8176</v>
      </c>
      <c r="G36" s="203">
        <v>6538</v>
      </c>
      <c r="H36" s="203">
        <v>6874</v>
      </c>
      <c r="I36" s="203">
        <v>7055</v>
      </c>
      <c r="J36" s="203">
        <v>7592</v>
      </c>
      <c r="K36" s="203">
        <v>6457</v>
      </c>
      <c r="L36" s="203">
        <v>6056</v>
      </c>
      <c r="M36" s="203">
        <v>4666</v>
      </c>
      <c r="N36" s="202">
        <f t="shared" si="0"/>
        <v>21521</v>
      </c>
    </row>
    <row r="37" spans="1:14" ht="18" customHeight="1">
      <c r="A37" s="185" t="s">
        <v>19</v>
      </c>
      <c r="B37" s="203">
        <v>8720</v>
      </c>
      <c r="C37" s="203">
        <v>9470</v>
      </c>
      <c r="D37" s="203">
        <v>11597</v>
      </c>
      <c r="E37" s="203">
        <v>12079</v>
      </c>
      <c r="F37" s="203">
        <v>15772</v>
      </c>
      <c r="G37" s="203">
        <v>17501</v>
      </c>
      <c r="H37" s="203">
        <v>19502</v>
      </c>
      <c r="I37" s="203">
        <v>21605</v>
      </c>
      <c r="J37" s="203">
        <v>18458</v>
      </c>
      <c r="K37" s="203">
        <v>12167</v>
      </c>
      <c r="L37" s="203">
        <v>10423</v>
      </c>
      <c r="M37" s="203">
        <v>10763</v>
      </c>
      <c r="N37" s="202">
        <f t="shared" si="0"/>
        <v>59565</v>
      </c>
    </row>
    <row r="38" spans="1:14" ht="18" customHeight="1">
      <c r="A38" s="185" t="s">
        <v>80</v>
      </c>
      <c r="B38" s="203">
        <v>4220</v>
      </c>
      <c r="C38" s="203">
        <v>4689</v>
      </c>
      <c r="D38" s="203">
        <v>6299</v>
      </c>
      <c r="E38" s="203">
        <v>7354</v>
      </c>
      <c r="F38" s="203">
        <v>10800</v>
      </c>
      <c r="G38" s="203">
        <v>10489</v>
      </c>
      <c r="H38" s="203">
        <v>12461</v>
      </c>
      <c r="I38" s="203">
        <v>11165</v>
      </c>
      <c r="J38" s="203">
        <v>11050</v>
      </c>
      <c r="K38" s="203">
        <v>8179</v>
      </c>
      <c r="L38" s="203">
        <v>6871</v>
      </c>
      <c r="M38" s="203">
        <v>7048</v>
      </c>
      <c r="N38" s="202">
        <f t="shared" si="0"/>
        <v>34676</v>
      </c>
    </row>
    <row r="39" spans="1:14" ht="18" customHeight="1">
      <c r="A39" s="185" t="s">
        <v>46</v>
      </c>
      <c r="B39" s="203">
        <v>231</v>
      </c>
      <c r="C39" s="203">
        <v>237</v>
      </c>
      <c r="D39" s="203">
        <v>231</v>
      </c>
      <c r="E39" s="203">
        <v>639</v>
      </c>
      <c r="F39" s="203">
        <v>767</v>
      </c>
      <c r="G39" s="203">
        <v>755</v>
      </c>
      <c r="H39" s="203">
        <v>330</v>
      </c>
      <c r="I39" s="203">
        <v>529</v>
      </c>
      <c r="J39" s="203">
        <v>410</v>
      </c>
      <c r="K39" s="203">
        <v>473</v>
      </c>
      <c r="L39" s="203">
        <v>309</v>
      </c>
      <c r="M39" s="203">
        <v>440</v>
      </c>
      <c r="N39" s="202">
        <f t="shared" si="0"/>
        <v>1269</v>
      </c>
    </row>
    <row r="40" spans="1:14" ht="30" customHeight="1">
      <c r="A40" s="185" t="s">
        <v>35</v>
      </c>
      <c r="B40" s="203">
        <v>509</v>
      </c>
      <c r="C40" s="203">
        <v>492</v>
      </c>
      <c r="D40" s="203">
        <v>781</v>
      </c>
      <c r="E40" s="203">
        <v>1065</v>
      </c>
      <c r="F40" s="203">
        <v>2018</v>
      </c>
      <c r="G40" s="203">
        <v>2906</v>
      </c>
      <c r="H40" s="203">
        <v>3822</v>
      </c>
      <c r="I40" s="203">
        <v>3257</v>
      </c>
      <c r="J40" s="203">
        <v>1618</v>
      </c>
      <c r="K40" s="203">
        <v>1009</v>
      </c>
      <c r="L40" s="203">
        <v>778</v>
      </c>
      <c r="M40" s="203">
        <v>856</v>
      </c>
      <c r="N40" s="202">
        <f t="shared" si="0"/>
        <v>8697</v>
      </c>
    </row>
    <row r="41" spans="1:14" ht="18" customHeight="1">
      <c r="A41" s="185" t="s">
        <v>28</v>
      </c>
      <c r="B41" s="203">
        <v>3480</v>
      </c>
      <c r="C41" s="203">
        <v>3960</v>
      </c>
      <c r="D41" s="203">
        <v>5287</v>
      </c>
      <c r="E41" s="203">
        <v>5650</v>
      </c>
      <c r="F41" s="203">
        <v>8015</v>
      </c>
      <c r="G41" s="203">
        <v>6828</v>
      </c>
      <c r="H41" s="203">
        <v>8309</v>
      </c>
      <c r="I41" s="203">
        <v>7379</v>
      </c>
      <c r="J41" s="203">
        <v>9022</v>
      </c>
      <c r="K41" s="203">
        <v>6697</v>
      </c>
      <c r="L41" s="203">
        <v>5784</v>
      </c>
      <c r="M41" s="203">
        <v>5752</v>
      </c>
      <c r="N41" s="202">
        <f t="shared" si="0"/>
        <v>24710</v>
      </c>
    </row>
    <row r="42" spans="1:14" ht="18" customHeight="1">
      <c r="A42" s="185" t="s">
        <v>39</v>
      </c>
      <c r="B42" s="203">
        <v>1034</v>
      </c>
      <c r="C42" s="203">
        <v>712</v>
      </c>
      <c r="D42" s="203">
        <v>1093</v>
      </c>
      <c r="E42" s="203">
        <v>1378</v>
      </c>
      <c r="F42" s="203">
        <v>1759</v>
      </c>
      <c r="G42" s="203">
        <v>1551</v>
      </c>
      <c r="H42" s="203">
        <v>2774</v>
      </c>
      <c r="I42" s="203">
        <v>2563</v>
      </c>
      <c r="J42" s="203">
        <v>2636</v>
      </c>
      <c r="K42" s="203">
        <v>2853</v>
      </c>
      <c r="L42" s="203">
        <v>2616</v>
      </c>
      <c r="M42" s="203">
        <v>3203</v>
      </c>
      <c r="N42" s="202">
        <f t="shared" si="0"/>
        <v>7973</v>
      </c>
    </row>
    <row r="43" spans="1:14" ht="18" customHeight="1">
      <c r="A43" s="185" t="s">
        <v>24</v>
      </c>
      <c r="B43" s="203">
        <v>43420</v>
      </c>
      <c r="C43" s="203">
        <v>17251</v>
      </c>
      <c r="D43" s="203">
        <v>22959</v>
      </c>
      <c r="E43" s="203">
        <v>27691</v>
      </c>
      <c r="F43" s="203">
        <v>45175</v>
      </c>
      <c r="G43" s="203">
        <v>38071</v>
      </c>
      <c r="H43" s="203">
        <v>57293</v>
      </c>
      <c r="I43" s="203">
        <v>62391</v>
      </c>
      <c r="J43" s="203">
        <v>32071</v>
      </c>
      <c r="K43" s="203">
        <v>29219</v>
      </c>
      <c r="L43" s="203">
        <v>30273</v>
      </c>
      <c r="M43" s="203">
        <v>30026</v>
      </c>
      <c r="N43" s="202">
        <f t="shared" si="0"/>
        <v>151755</v>
      </c>
    </row>
    <row r="44" spans="1:14" ht="18" customHeight="1">
      <c r="A44" s="185" t="s">
        <v>17</v>
      </c>
      <c r="B44" s="203">
        <v>17363</v>
      </c>
      <c r="C44" s="203">
        <v>15816</v>
      </c>
      <c r="D44" s="203">
        <v>17167</v>
      </c>
      <c r="E44" s="203">
        <v>18469</v>
      </c>
      <c r="F44" s="203">
        <v>19506</v>
      </c>
      <c r="G44" s="203">
        <v>19107</v>
      </c>
      <c r="H44" s="203">
        <v>25617</v>
      </c>
      <c r="I44" s="203">
        <v>30899</v>
      </c>
      <c r="J44" s="203">
        <v>28641</v>
      </c>
      <c r="K44" s="203">
        <v>31561</v>
      </c>
      <c r="L44" s="203">
        <v>30750</v>
      </c>
      <c r="M44" s="203">
        <v>29013</v>
      </c>
      <c r="N44" s="202">
        <f t="shared" si="0"/>
        <v>85157</v>
      </c>
    </row>
    <row r="45" spans="1:14" ht="18" customHeight="1">
      <c r="A45" s="185" t="s">
        <v>18</v>
      </c>
      <c r="B45" s="203">
        <v>34111</v>
      </c>
      <c r="C45" s="203">
        <v>30526</v>
      </c>
      <c r="D45" s="203">
        <v>40014</v>
      </c>
      <c r="E45" s="203">
        <v>32349</v>
      </c>
      <c r="F45" s="203">
        <v>42426</v>
      </c>
      <c r="G45" s="203">
        <v>38540</v>
      </c>
      <c r="H45" s="203">
        <v>45763</v>
      </c>
      <c r="I45" s="203">
        <v>49378</v>
      </c>
      <c r="J45" s="203">
        <v>39189</v>
      </c>
      <c r="K45" s="203">
        <v>33671</v>
      </c>
      <c r="L45" s="203">
        <v>42525</v>
      </c>
      <c r="M45" s="203">
        <v>41059</v>
      </c>
      <c r="N45" s="202">
        <f t="shared" si="0"/>
        <v>134330</v>
      </c>
    </row>
    <row r="46" spans="1:14" ht="18" customHeight="1">
      <c r="A46" s="185" t="s">
        <v>81</v>
      </c>
      <c r="B46" s="203">
        <v>980</v>
      </c>
      <c r="C46" s="203">
        <v>984</v>
      </c>
      <c r="D46" s="203">
        <v>1072</v>
      </c>
      <c r="E46" s="203">
        <v>853</v>
      </c>
      <c r="F46" s="203">
        <v>904</v>
      </c>
      <c r="G46" s="203">
        <v>975</v>
      </c>
      <c r="H46" s="203">
        <v>1406</v>
      </c>
      <c r="I46" s="203">
        <v>1755</v>
      </c>
      <c r="J46" s="203">
        <v>1248</v>
      </c>
      <c r="K46" s="203">
        <v>1579</v>
      </c>
      <c r="L46" s="203">
        <v>1209</v>
      </c>
      <c r="M46" s="203">
        <v>784</v>
      </c>
      <c r="N46" s="202">
        <f t="shared" si="0"/>
        <v>4409</v>
      </c>
    </row>
    <row r="47" spans="1:14" ht="18" customHeight="1">
      <c r="A47" s="185" t="s">
        <v>82</v>
      </c>
      <c r="B47" s="203">
        <v>607</v>
      </c>
      <c r="C47" s="203">
        <v>614</v>
      </c>
      <c r="D47" s="203">
        <v>497</v>
      </c>
      <c r="E47" s="203">
        <v>685</v>
      </c>
      <c r="F47" s="203">
        <v>805</v>
      </c>
      <c r="G47" s="203">
        <v>1522</v>
      </c>
      <c r="H47" s="203">
        <v>1880</v>
      </c>
      <c r="I47" s="203">
        <v>1703</v>
      </c>
      <c r="J47" s="203">
        <v>1364</v>
      </c>
      <c r="K47" s="203">
        <v>1173</v>
      </c>
      <c r="L47" s="203">
        <v>1139</v>
      </c>
      <c r="M47" s="203">
        <v>972</v>
      </c>
      <c r="N47" s="202">
        <f t="shared" si="0"/>
        <v>4947</v>
      </c>
    </row>
    <row r="48" spans="1:14" ht="18" customHeight="1">
      <c r="A48" s="185" t="s">
        <v>55</v>
      </c>
      <c r="B48" s="203">
        <v>33</v>
      </c>
      <c r="C48" s="203">
        <v>150</v>
      </c>
      <c r="D48" s="203">
        <v>38</v>
      </c>
      <c r="E48" s="203">
        <v>81</v>
      </c>
      <c r="F48" s="203">
        <v>60</v>
      </c>
      <c r="G48" s="203">
        <v>91</v>
      </c>
      <c r="H48" s="203">
        <v>87</v>
      </c>
      <c r="I48" s="203">
        <v>105</v>
      </c>
      <c r="J48" s="203">
        <v>133</v>
      </c>
      <c r="K48" s="203">
        <v>75</v>
      </c>
      <c r="L48" s="203">
        <v>29</v>
      </c>
      <c r="M48" s="203">
        <v>25</v>
      </c>
      <c r="N48" s="202">
        <f t="shared" si="0"/>
        <v>325</v>
      </c>
    </row>
    <row r="49" spans="1:14" ht="18" customHeight="1">
      <c r="A49" s="185" t="s">
        <v>83</v>
      </c>
      <c r="B49" s="203">
        <v>574</v>
      </c>
      <c r="C49" s="203">
        <v>464</v>
      </c>
      <c r="D49" s="203">
        <v>459</v>
      </c>
      <c r="E49" s="203">
        <v>604</v>
      </c>
      <c r="F49" s="203">
        <v>745</v>
      </c>
      <c r="G49" s="203">
        <v>1431</v>
      </c>
      <c r="H49" s="203">
        <v>1793</v>
      </c>
      <c r="I49" s="203">
        <v>1598</v>
      </c>
      <c r="J49" s="203">
        <v>1231</v>
      </c>
      <c r="K49" s="203">
        <v>1098</v>
      </c>
      <c r="L49" s="203">
        <v>1110</v>
      </c>
      <c r="M49" s="203">
        <v>947</v>
      </c>
      <c r="N49" s="202">
        <f t="shared" si="0"/>
        <v>4622</v>
      </c>
    </row>
    <row r="50" spans="1:14" ht="18" customHeight="1">
      <c r="A50" s="185" t="s">
        <v>84</v>
      </c>
      <c r="B50" s="203">
        <v>5172</v>
      </c>
      <c r="C50" s="203">
        <v>5385</v>
      </c>
      <c r="D50" s="203">
        <v>6316</v>
      </c>
      <c r="E50" s="203">
        <v>8634</v>
      </c>
      <c r="F50" s="203">
        <v>15273</v>
      </c>
      <c r="G50" s="203">
        <v>17623</v>
      </c>
      <c r="H50" s="203">
        <v>20916</v>
      </c>
      <c r="I50" s="203">
        <v>21279</v>
      </c>
      <c r="J50" s="203">
        <v>17920</v>
      </c>
      <c r="K50" s="203">
        <v>12023</v>
      </c>
      <c r="L50" s="203">
        <v>8504</v>
      </c>
      <c r="M50" s="203">
        <v>8461</v>
      </c>
      <c r="N50" s="202">
        <f t="shared" si="0"/>
        <v>60115</v>
      </c>
    </row>
    <row r="51" spans="1:14" ht="18" customHeight="1">
      <c r="A51" s="185" t="s">
        <v>85</v>
      </c>
      <c r="B51" s="203">
        <v>4172</v>
      </c>
      <c r="C51" s="203">
        <v>4447</v>
      </c>
      <c r="D51" s="203">
        <v>5410</v>
      </c>
      <c r="E51" s="203">
        <v>6823</v>
      </c>
      <c r="F51" s="203">
        <v>13135</v>
      </c>
      <c r="G51" s="203">
        <v>15100</v>
      </c>
      <c r="H51" s="203">
        <v>17945</v>
      </c>
      <c r="I51" s="203">
        <v>17869</v>
      </c>
      <c r="J51" s="203">
        <v>15010</v>
      </c>
      <c r="K51" s="203">
        <v>10130</v>
      </c>
      <c r="L51" s="203">
        <v>6849</v>
      </c>
      <c r="M51" s="203">
        <v>6973</v>
      </c>
      <c r="N51" s="202">
        <f t="shared" si="0"/>
        <v>50824</v>
      </c>
    </row>
    <row r="52" spans="1:14" ht="18" customHeight="1">
      <c r="A52" s="185" t="s">
        <v>45</v>
      </c>
      <c r="B52" s="203">
        <v>678</v>
      </c>
      <c r="C52" s="203">
        <v>632</v>
      </c>
      <c r="D52" s="203">
        <v>759</v>
      </c>
      <c r="E52" s="203">
        <v>788</v>
      </c>
      <c r="F52" s="203">
        <v>1772</v>
      </c>
      <c r="G52" s="203">
        <v>1594</v>
      </c>
      <c r="H52" s="203">
        <v>1836</v>
      </c>
      <c r="I52" s="203">
        <v>1702</v>
      </c>
      <c r="J52" s="203">
        <v>1762</v>
      </c>
      <c r="K52" s="203">
        <v>857</v>
      </c>
      <c r="L52" s="203">
        <v>712</v>
      </c>
      <c r="M52" s="203">
        <v>555</v>
      </c>
      <c r="N52" s="202">
        <f t="shared" si="0"/>
        <v>5300</v>
      </c>
    </row>
    <row r="53" spans="1:14" ht="18" customHeight="1">
      <c r="A53" s="185" t="s">
        <v>21</v>
      </c>
      <c r="B53" s="203">
        <v>3494</v>
      </c>
      <c r="C53" s="203">
        <v>3815</v>
      </c>
      <c r="D53" s="203">
        <v>4651</v>
      </c>
      <c r="E53" s="203">
        <v>6035</v>
      </c>
      <c r="F53" s="203">
        <v>11363</v>
      </c>
      <c r="G53" s="203">
        <v>13502</v>
      </c>
      <c r="H53" s="203">
        <v>16100</v>
      </c>
      <c r="I53" s="203">
        <v>16157</v>
      </c>
      <c r="J53" s="203">
        <v>13248</v>
      </c>
      <c r="K53" s="203">
        <v>9273</v>
      </c>
      <c r="L53" s="203">
        <v>6137</v>
      </c>
      <c r="M53" s="203">
        <v>6418</v>
      </c>
      <c r="N53" s="202">
        <f t="shared" si="0"/>
        <v>45505</v>
      </c>
    </row>
    <row r="54" spans="1:14" ht="30" customHeight="1">
      <c r="A54" s="185" t="s">
        <v>86</v>
      </c>
      <c r="B54" s="203"/>
      <c r="C54" s="203"/>
      <c r="D54" s="203"/>
      <c r="E54" s="203">
        <v>0</v>
      </c>
      <c r="F54" s="203">
        <v>0</v>
      </c>
      <c r="G54" s="203">
        <v>4</v>
      </c>
      <c r="H54" s="203">
        <v>9</v>
      </c>
      <c r="I54" s="203">
        <v>10</v>
      </c>
      <c r="J54" s="203">
        <v>0</v>
      </c>
      <c r="K54" s="203"/>
      <c r="L54" s="203"/>
      <c r="M54" s="203"/>
      <c r="N54" s="202">
        <f t="shared" si="0"/>
        <v>19</v>
      </c>
    </row>
    <row r="55" spans="1:14" ht="30" customHeight="1">
      <c r="A55" s="185" t="s">
        <v>87</v>
      </c>
      <c r="B55" s="203">
        <v>1000</v>
      </c>
      <c r="C55" s="203">
        <v>938</v>
      </c>
      <c r="D55" s="203">
        <v>906</v>
      </c>
      <c r="E55" s="203">
        <v>1811</v>
      </c>
      <c r="F55" s="203">
        <v>2138</v>
      </c>
      <c r="G55" s="203">
        <v>2523</v>
      </c>
      <c r="H55" s="203">
        <v>2971</v>
      </c>
      <c r="I55" s="203">
        <v>3410</v>
      </c>
      <c r="J55" s="203">
        <v>2910</v>
      </c>
      <c r="K55" s="203">
        <v>1893</v>
      </c>
      <c r="L55" s="203">
        <v>1655</v>
      </c>
      <c r="M55" s="203">
        <v>1488</v>
      </c>
      <c r="N55" s="202">
        <f t="shared" si="0"/>
        <v>9291</v>
      </c>
    </row>
    <row r="56" spans="1:14" ht="18" customHeight="1">
      <c r="A56" s="185" t="s">
        <v>54</v>
      </c>
      <c r="B56" s="203">
        <v>163</v>
      </c>
      <c r="C56" s="203">
        <v>182</v>
      </c>
      <c r="D56" s="203">
        <v>173</v>
      </c>
      <c r="E56" s="203">
        <v>326</v>
      </c>
      <c r="F56" s="203">
        <v>442</v>
      </c>
      <c r="G56" s="203">
        <v>685</v>
      </c>
      <c r="H56" s="203">
        <v>667</v>
      </c>
      <c r="I56" s="203">
        <v>909</v>
      </c>
      <c r="J56" s="203">
        <v>1017</v>
      </c>
      <c r="K56" s="203">
        <v>326</v>
      </c>
      <c r="L56" s="203">
        <v>229</v>
      </c>
      <c r="M56" s="203">
        <v>150</v>
      </c>
      <c r="N56" s="202">
        <f t="shared" si="0"/>
        <v>2593</v>
      </c>
    </row>
    <row r="57" spans="1:14" ht="42.95" customHeight="1">
      <c r="A57" s="185" t="s">
        <v>88</v>
      </c>
      <c r="B57" s="203">
        <v>837</v>
      </c>
      <c r="C57" s="203">
        <v>756</v>
      </c>
      <c r="D57" s="203">
        <v>733</v>
      </c>
      <c r="E57" s="203">
        <v>1485</v>
      </c>
      <c r="F57" s="203">
        <v>1696</v>
      </c>
      <c r="G57" s="203">
        <v>1838</v>
      </c>
      <c r="H57" s="203">
        <v>2304</v>
      </c>
      <c r="I57" s="203">
        <v>2501</v>
      </c>
      <c r="J57" s="203">
        <v>1893</v>
      </c>
      <c r="K57" s="203">
        <v>1567</v>
      </c>
      <c r="L57" s="203">
        <v>1426</v>
      </c>
      <c r="M57" s="203">
        <v>1338</v>
      </c>
      <c r="N57" s="202">
        <f t="shared" si="0"/>
        <v>6698</v>
      </c>
    </row>
    <row r="58" spans="1:14" ht="18" customHeight="1">
      <c r="A58" s="185" t="s">
        <v>89</v>
      </c>
      <c r="B58" s="203">
        <v>9789</v>
      </c>
      <c r="C58" s="203">
        <v>8524</v>
      </c>
      <c r="D58" s="203">
        <v>11700</v>
      </c>
      <c r="E58" s="203">
        <v>17217</v>
      </c>
      <c r="F58" s="203">
        <v>26294</v>
      </c>
      <c r="G58" s="203">
        <v>36581</v>
      </c>
      <c r="H58" s="203">
        <v>62260</v>
      </c>
      <c r="I58" s="203">
        <v>60277</v>
      </c>
      <c r="J58" s="203">
        <v>37030</v>
      </c>
      <c r="K58" s="203">
        <v>24218</v>
      </c>
      <c r="L58" s="203">
        <v>13900</v>
      </c>
      <c r="M58" s="203">
        <v>14793</v>
      </c>
      <c r="N58" s="202">
        <f t="shared" si="0"/>
        <v>159567</v>
      </c>
    </row>
    <row r="59" spans="1:14" ht="18" customHeight="1">
      <c r="A59" s="185" t="s">
        <v>48</v>
      </c>
      <c r="B59" s="203">
        <v>946</v>
      </c>
      <c r="C59" s="203">
        <v>1345</v>
      </c>
      <c r="D59" s="203">
        <v>1917</v>
      </c>
      <c r="E59" s="203">
        <v>1895</v>
      </c>
      <c r="F59" s="203">
        <v>4125</v>
      </c>
      <c r="G59" s="203">
        <v>4606</v>
      </c>
      <c r="H59" s="203">
        <v>4507</v>
      </c>
      <c r="I59" s="203">
        <v>4145</v>
      </c>
      <c r="J59" s="203">
        <v>4411</v>
      </c>
      <c r="K59" s="203">
        <v>3002</v>
      </c>
      <c r="L59" s="203">
        <v>1932</v>
      </c>
      <c r="M59" s="203">
        <v>1511</v>
      </c>
      <c r="N59" s="202">
        <f t="shared" si="0"/>
        <v>13063</v>
      </c>
    </row>
    <row r="60" spans="1:14" ht="18" customHeight="1">
      <c r="A60" s="185" t="s">
        <v>53</v>
      </c>
      <c r="B60" s="203">
        <v>1501</v>
      </c>
      <c r="C60" s="203">
        <v>1406</v>
      </c>
      <c r="D60" s="203">
        <v>2359</v>
      </c>
      <c r="E60" s="203">
        <v>3236</v>
      </c>
      <c r="F60" s="203">
        <v>5750</v>
      </c>
      <c r="G60" s="203">
        <v>4822</v>
      </c>
      <c r="H60" s="203">
        <v>5093</v>
      </c>
      <c r="I60" s="203">
        <v>6555</v>
      </c>
      <c r="J60" s="203">
        <v>5941</v>
      </c>
      <c r="K60" s="203">
        <v>3709</v>
      </c>
      <c r="L60" s="203">
        <v>2153</v>
      </c>
      <c r="M60" s="203">
        <v>2048</v>
      </c>
      <c r="N60" s="202">
        <f t="shared" si="0"/>
        <v>17589</v>
      </c>
    </row>
    <row r="61" spans="1:14" ht="18" customHeight="1">
      <c r="A61" s="185" t="s">
        <v>56</v>
      </c>
      <c r="B61" s="203">
        <v>261</v>
      </c>
      <c r="C61" s="203">
        <v>249</v>
      </c>
      <c r="D61" s="203">
        <v>181</v>
      </c>
      <c r="E61" s="203">
        <v>209</v>
      </c>
      <c r="F61" s="203">
        <v>2002</v>
      </c>
      <c r="G61" s="203">
        <v>2702</v>
      </c>
      <c r="H61" s="203">
        <v>2793</v>
      </c>
      <c r="I61" s="203">
        <v>2835</v>
      </c>
      <c r="J61" s="203">
        <v>1407</v>
      </c>
      <c r="K61" s="203">
        <v>1029</v>
      </c>
      <c r="L61" s="203">
        <v>385</v>
      </c>
      <c r="M61" s="203">
        <v>207</v>
      </c>
      <c r="N61" s="202">
        <f t="shared" si="0"/>
        <v>7035</v>
      </c>
    </row>
    <row r="62" spans="1:14" ht="18" customHeight="1">
      <c r="A62" s="185" t="s">
        <v>33</v>
      </c>
      <c r="B62" s="203">
        <v>2907</v>
      </c>
      <c r="C62" s="203">
        <v>1855</v>
      </c>
      <c r="D62" s="203">
        <v>1771</v>
      </c>
      <c r="E62" s="203">
        <v>5375</v>
      </c>
      <c r="F62" s="203">
        <v>6197</v>
      </c>
      <c r="G62" s="203">
        <v>15282</v>
      </c>
      <c r="H62" s="203">
        <v>40320</v>
      </c>
      <c r="I62" s="203">
        <v>36992</v>
      </c>
      <c r="J62" s="203">
        <v>16402</v>
      </c>
      <c r="K62" s="203">
        <v>7944</v>
      </c>
      <c r="L62" s="203">
        <v>3155</v>
      </c>
      <c r="M62" s="203">
        <v>5824</v>
      </c>
      <c r="N62" s="202">
        <f t="shared" si="0"/>
        <v>93714</v>
      </c>
    </row>
    <row r="63" spans="1:14" ht="18" customHeight="1">
      <c r="A63" s="185" t="s">
        <v>90</v>
      </c>
      <c r="B63" s="203">
        <v>4174</v>
      </c>
      <c r="C63" s="203">
        <v>3669</v>
      </c>
      <c r="D63" s="203">
        <v>5472</v>
      </c>
      <c r="E63" s="203">
        <v>6502</v>
      </c>
      <c r="F63" s="203">
        <v>8220</v>
      </c>
      <c r="G63" s="203">
        <v>9169</v>
      </c>
      <c r="H63" s="203">
        <v>9547</v>
      </c>
      <c r="I63" s="203">
        <v>9750</v>
      </c>
      <c r="J63" s="203">
        <v>8869</v>
      </c>
      <c r="K63" s="203">
        <v>8534</v>
      </c>
      <c r="L63" s="203">
        <v>6275</v>
      </c>
      <c r="M63" s="203">
        <v>5203</v>
      </c>
      <c r="N63" s="202">
        <f t="shared" si="0"/>
        <v>28166</v>
      </c>
    </row>
    <row r="64" spans="1:14" ht="42.95" customHeight="1">
      <c r="A64" s="185" t="s">
        <v>91</v>
      </c>
      <c r="B64" s="203">
        <v>568</v>
      </c>
      <c r="C64" s="203">
        <v>399</v>
      </c>
      <c r="D64" s="203">
        <v>467</v>
      </c>
      <c r="E64" s="203">
        <v>1187</v>
      </c>
      <c r="F64" s="203">
        <v>2790</v>
      </c>
      <c r="G64" s="203">
        <v>2302</v>
      </c>
      <c r="H64" s="203">
        <v>3206</v>
      </c>
      <c r="I64" s="203">
        <v>3628</v>
      </c>
      <c r="J64" s="203">
        <v>1982</v>
      </c>
      <c r="K64" s="203">
        <v>1371</v>
      </c>
      <c r="L64" s="203">
        <v>1707</v>
      </c>
      <c r="M64" s="203">
        <v>954</v>
      </c>
      <c r="N64" s="202">
        <f t="shared" si="0"/>
        <v>8816</v>
      </c>
    </row>
    <row r="65" spans="1:14" ht="18" customHeight="1">
      <c r="A65" s="185" t="s">
        <v>51</v>
      </c>
      <c r="B65" s="203">
        <v>528</v>
      </c>
      <c r="C65" s="203">
        <v>372</v>
      </c>
      <c r="D65" s="203">
        <v>425</v>
      </c>
      <c r="E65" s="203">
        <v>558</v>
      </c>
      <c r="F65" s="203">
        <v>1287</v>
      </c>
      <c r="G65" s="203">
        <v>1939</v>
      </c>
      <c r="H65" s="203">
        <v>2392</v>
      </c>
      <c r="I65" s="203">
        <v>2131</v>
      </c>
      <c r="J65" s="203">
        <v>1524</v>
      </c>
      <c r="K65" s="203">
        <v>805</v>
      </c>
      <c r="L65" s="203">
        <v>434</v>
      </c>
      <c r="M65" s="203">
        <v>661</v>
      </c>
      <c r="N65" s="202">
        <f t="shared" si="0"/>
        <v>6047</v>
      </c>
    </row>
    <row r="66" spans="1:14" ht="30" customHeight="1">
      <c r="A66" s="185" t="s">
        <v>92</v>
      </c>
      <c r="B66" s="203">
        <v>40</v>
      </c>
      <c r="C66" s="203">
        <v>27</v>
      </c>
      <c r="D66" s="203">
        <v>42</v>
      </c>
      <c r="E66" s="203">
        <v>629</v>
      </c>
      <c r="F66" s="203">
        <v>1503</v>
      </c>
      <c r="G66" s="203">
        <v>363</v>
      </c>
      <c r="H66" s="203">
        <v>814</v>
      </c>
      <c r="I66" s="203">
        <v>1497</v>
      </c>
      <c r="J66" s="203">
        <v>458</v>
      </c>
      <c r="K66" s="203">
        <v>566</v>
      </c>
      <c r="L66" s="203">
        <v>1273</v>
      </c>
      <c r="M66" s="203">
        <v>293</v>
      </c>
      <c r="N66" s="202">
        <f t="shared" si="0"/>
        <v>2769</v>
      </c>
    </row>
    <row r="68" spans="1:14" ht="16.5" customHeight="1"/>
  </sheetData>
  <phoneticPr fontId="13" type="noConversion"/>
  <pageMargins left="0" right="0" top="0" bottom="0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BDD8-B012-4C4F-816F-120CF49DA863}">
  <sheetPr>
    <tabColor theme="5"/>
    <outlinePr summaryBelow="0"/>
  </sheetPr>
  <dimension ref="A1:N67"/>
  <sheetViews>
    <sheetView workbookViewId="0">
      <selection activeCell="R13" sqref="R13"/>
    </sheetView>
  </sheetViews>
  <sheetFormatPr defaultColWidth="8.625" defaultRowHeight="15"/>
  <cols>
    <col min="1" max="1" width="18.5" style="28" customWidth="1"/>
    <col min="2" max="13" width="8.75" style="28" customWidth="1"/>
    <col min="14" max="14" width="10.25" style="157" customWidth="1"/>
    <col min="15" max="16384" width="8.625" style="28"/>
  </cols>
  <sheetData>
    <row r="1" spans="1:14" ht="23.1" customHeight="1">
      <c r="A1" s="38" t="s">
        <v>93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155"/>
    </row>
    <row r="2" spans="1:14" ht="9.9499999999999993" customHeight="1">
      <c r="A2" s="40" t="s">
        <v>71</v>
      </c>
      <c r="B2" s="40"/>
      <c r="C2" s="40"/>
      <c r="D2" s="40"/>
      <c r="E2" s="41"/>
      <c r="F2" s="41"/>
      <c r="G2" s="41"/>
      <c r="H2" s="41"/>
      <c r="I2" s="41"/>
      <c r="J2" s="41"/>
      <c r="K2" s="41"/>
      <c r="L2" s="41"/>
      <c r="M2" s="41"/>
      <c r="N2" s="156"/>
    </row>
    <row r="3" spans="1:14">
      <c r="A3" s="42" t="s">
        <v>71</v>
      </c>
      <c r="B3" s="43"/>
      <c r="C3" s="43"/>
      <c r="D3" s="43"/>
      <c r="E3" s="37" t="s">
        <v>94</v>
      </c>
      <c r="F3" s="44"/>
      <c r="G3" s="44"/>
      <c r="H3" s="45"/>
      <c r="I3" s="45"/>
      <c r="J3" s="45"/>
      <c r="K3" s="45"/>
      <c r="L3" s="45"/>
      <c r="M3" s="45"/>
    </row>
    <row r="4" spans="1:14" ht="42.95" customHeight="1">
      <c r="A4" s="46"/>
      <c r="B4" s="47"/>
      <c r="C4" s="47"/>
      <c r="D4" s="47"/>
      <c r="E4" s="37" t="s">
        <v>74</v>
      </c>
      <c r="F4" s="44"/>
      <c r="G4" s="44"/>
      <c r="H4" s="45"/>
      <c r="I4" s="45"/>
      <c r="J4" s="45"/>
      <c r="K4" s="45"/>
      <c r="L4" s="45"/>
      <c r="M4" s="45"/>
      <c r="N4" s="158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1" t="s">
        <v>73</v>
      </c>
    </row>
    <row r="6" spans="1:14" ht="18" customHeight="1">
      <c r="A6" s="159" t="s">
        <v>75</v>
      </c>
      <c r="B6" s="159">
        <v>440587</v>
      </c>
      <c r="C6" s="159">
        <v>442067</v>
      </c>
      <c r="D6" s="159">
        <v>244775</v>
      </c>
      <c r="E6" s="159">
        <v>67514</v>
      </c>
      <c r="F6" s="159">
        <v>137406</v>
      </c>
      <c r="G6" s="159">
        <v>459420</v>
      </c>
      <c r="H6" s="159">
        <v>922206</v>
      </c>
      <c r="I6" s="159">
        <v>987808</v>
      </c>
      <c r="J6" s="159">
        <v>509311</v>
      </c>
      <c r="K6" s="159">
        <v>387265</v>
      </c>
      <c r="L6" s="159">
        <v>203269</v>
      </c>
      <c r="M6" s="159">
        <v>130129</v>
      </c>
      <c r="N6" s="202">
        <f>SUM(H6:J6)</f>
        <v>2419325</v>
      </c>
    </row>
    <row r="7" spans="1:14" ht="18" customHeight="1">
      <c r="A7" s="160" t="s">
        <v>76</v>
      </c>
      <c r="B7" s="160">
        <v>236615</v>
      </c>
      <c r="C7" s="160">
        <v>266868</v>
      </c>
      <c r="D7" s="160">
        <v>158753</v>
      </c>
      <c r="E7" s="160">
        <v>53252</v>
      </c>
      <c r="F7" s="160">
        <v>105883</v>
      </c>
      <c r="G7" s="160">
        <v>385473</v>
      </c>
      <c r="H7" s="160">
        <v>739699</v>
      </c>
      <c r="I7" s="160">
        <v>828312</v>
      </c>
      <c r="J7" s="160">
        <v>436625</v>
      </c>
      <c r="K7" s="160">
        <v>336873</v>
      </c>
      <c r="L7" s="160">
        <v>163513</v>
      </c>
      <c r="M7" s="160">
        <v>100300</v>
      </c>
      <c r="N7" s="202">
        <f t="shared" ref="N7:N66" si="0">SUM(H7:J7)</f>
        <v>2004636</v>
      </c>
    </row>
    <row r="8" spans="1:14" ht="18" customHeight="1">
      <c r="A8" s="195" t="s">
        <v>77</v>
      </c>
      <c r="B8" s="195">
        <v>203972</v>
      </c>
      <c r="C8" s="195">
        <v>175199</v>
      </c>
      <c r="D8" s="195">
        <v>86022</v>
      </c>
      <c r="E8" s="195">
        <v>14262</v>
      </c>
      <c r="F8" s="195">
        <v>31523</v>
      </c>
      <c r="G8" s="195">
        <v>73947</v>
      </c>
      <c r="H8" s="195">
        <v>182507</v>
      </c>
      <c r="I8" s="195">
        <v>159496</v>
      </c>
      <c r="J8" s="195">
        <v>72686</v>
      </c>
      <c r="K8" s="195">
        <v>50392</v>
      </c>
      <c r="L8" s="195">
        <v>39756</v>
      </c>
      <c r="M8" s="195">
        <v>29829</v>
      </c>
      <c r="N8" s="202">
        <f t="shared" si="0"/>
        <v>414689</v>
      </c>
    </row>
    <row r="9" spans="1:14" ht="18" customHeight="1">
      <c r="A9" s="185" t="s">
        <v>78</v>
      </c>
      <c r="B9" s="203">
        <v>187411</v>
      </c>
      <c r="C9" s="203">
        <v>158601</v>
      </c>
      <c r="D9" s="203">
        <v>78563</v>
      </c>
      <c r="E9" s="203">
        <v>13190</v>
      </c>
      <c r="F9" s="203">
        <v>28728</v>
      </c>
      <c r="G9" s="203">
        <v>68687</v>
      </c>
      <c r="H9" s="203">
        <v>172986</v>
      </c>
      <c r="I9" s="203">
        <v>148274</v>
      </c>
      <c r="J9" s="203">
        <v>65986</v>
      </c>
      <c r="K9" s="203">
        <v>45782</v>
      </c>
      <c r="L9" s="203">
        <v>35890</v>
      </c>
      <c r="M9" s="203">
        <v>25741</v>
      </c>
      <c r="N9" s="202">
        <f t="shared" si="0"/>
        <v>387246</v>
      </c>
    </row>
    <row r="10" spans="1:14" ht="18" customHeight="1">
      <c r="A10" s="185" t="s">
        <v>79</v>
      </c>
      <c r="B10" s="203">
        <v>84213</v>
      </c>
      <c r="C10" s="203">
        <v>89806</v>
      </c>
      <c r="D10" s="203">
        <v>40912</v>
      </c>
      <c r="E10" s="203">
        <v>4947</v>
      </c>
      <c r="F10" s="203">
        <v>11277</v>
      </c>
      <c r="G10" s="203">
        <v>47733</v>
      </c>
      <c r="H10" s="203">
        <v>141125</v>
      </c>
      <c r="I10" s="203">
        <v>115438</v>
      </c>
      <c r="J10" s="203">
        <v>42680</v>
      </c>
      <c r="K10" s="203">
        <v>27676</v>
      </c>
      <c r="L10" s="203">
        <v>19484</v>
      </c>
      <c r="M10" s="203">
        <v>13294</v>
      </c>
      <c r="N10" s="202">
        <f t="shared" si="0"/>
        <v>299243</v>
      </c>
    </row>
    <row r="11" spans="1:14" ht="18" customHeight="1">
      <c r="A11" s="185" t="s">
        <v>32</v>
      </c>
      <c r="B11" s="203">
        <v>2532</v>
      </c>
      <c r="C11" s="203">
        <v>3338</v>
      </c>
      <c r="D11" s="203">
        <v>2084</v>
      </c>
      <c r="E11" s="203">
        <v>1439</v>
      </c>
      <c r="F11" s="203">
        <v>378</v>
      </c>
      <c r="G11" s="203">
        <v>264</v>
      </c>
      <c r="H11" s="203">
        <v>1236</v>
      </c>
      <c r="I11" s="203">
        <v>694</v>
      </c>
      <c r="J11" s="203">
        <v>330</v>
      </c>
      <c r="K11" s="203">
        <v>423</v>
      </c>
      <c r="L11" s="203">
        <v>515</v>
      </c>
      <c r="M11" s="203">
        <v>325</v>
      </c>
      <c r="N11" s="202">
        <f t="shared" si="0"/>
        <v>2260</v>
      </c>
    </row>
    <row r="12" spans="1:14" ht="18" customHeight="1">
      <c r="A12" s="185" t="s">
        <v>40</v>
      </c>
      <c r="B12" s="203">
        <v>437</v>
      </c>
      <c r="C12" s="203">
        <v>573</v>
      </c>
      <c r="D12" s="203">
        <v>210</v>
      </c>
      <c r="E12" s="203">
        <v>26</v>
      </c>
      <c r="F12" s="203">
        <v>37</v>
      </c>
      <c r="G12" s="203">
        <v>70</v>
      </c>
      <c r="H12" s="203">
        <v>201</v>
      </c>
      <c r="I12" s="203">
        <v>93</v>
      </c>
      <c r="J12" s="203">
        <v>196</v>
      </c>
      <c r="K12" s="203">
        <v>221</v>
      </c>
      <c r="L12" s="203">
        <v>197</v>
      </c>
      <c r="M12" s="203">
        <v>121</v>
      </c>
      <c r="N12" s="202">
        <f t="shared" si="0"/>
        <v>490</v>
      </c>
    </row>
    <row r="13" spans="1:14" ht="18" customHeight="1">
      <c r="A13" s="185" t="s">
        <v>36</v>
      </c>
      <c r="B13" s="203">
        <v>536</v>
      </c>
      <c r="C13" s="203">
        <v>886</v>
      </c>
      <c r="D13" s="203">
        <v>431</v>
      </c>
      <c r="E13" s="203">
        <v>59</v>
      </c>
      <c r="F13" s="203">
        <v>85</v>
      </c>
      <c r="G13" s="203">
        <v>362</v>
      </c>
      <c r="H13" s="203">
        <v>1214</v>
      </c>
      <c r="I13" s="203">
        <v>307</v>
      </c>
      <c r="J13" s="203">
        <v>386</v>
      </c>
      <c r="K13" s="203">
        <v>266</v>
      </c>
      <c r="L13" s="203">
        <v>460</v>
      </c>
      <c r="M13" s="203">
        <v>138</v>
      </c>
      <c r="N13" s="202">
        <f t="shared" si="0"/>
        <v>1907</v>
      </c>
    </row>
    <row r="14" spans="1:14" ht="18" customHeight="1">
      <c r="A14" s="185" t="s">
        <v>27</v>
      </c>
      <c r="B14" s="203">
        <v>2911</v>
      </c>
      <c r="C14" s="203">
        <v>2875</v>
      </c>
      <c r="D14" s="203">
        <v>1170</v>
      </c>
      <c r="E14" s="203">
        <v>73</v>
      </c>
      <c r="F14" s="203">
        <v>67</v>
      </c>
      <c r="G14" s="203">
        <v>449</v>
      </c>
      <c r="H14" s="203">
        <v>1883</v>
      </c>
      <c r="I14" s="203">
        <v>1265</v>
      </c>
      <c r="J14" s="203">
        <v>901</v>
      </c>
      <c r="K14" s="203">
        <v>492</v>
      </c>
      <c r="L14" s="203">
        <v>618</v>
      </c>
      <c r="M14" s="203">
        <v>320</v>
      </c>
      <c r="N14" s="202">
        <f t="shared" si="0"/>
        <v>4049</v>
      </c>
    </row>
    <row r="15" spans="1:14" ht="18" customHeight="1">
      <c r="A15" s="185" t="s">
        <v>15</v>
      </c>
      <c r="B15" s="203">
        <v>19986</v>
      </c>
      <c r="C15" s="203">
        <v>22185</v>
      </c>
      <c r="D15" s="203">
        <v>10353</v>
      </c>
      <c r="E15" s="203">
        <v>461</v>
      </c>
      <c r="F15" s="203">
        <v>691</v>
      </c>
      <c r="G15" s="203">
        <v>6243</v>
      </c>
      <c r="H15" s="203">
        <v>27434</v>
      </c>
      <c r="I15" s="203">
        <v>26254</v>
      </c>
      <c r="J15" s="203">
        <v>7282</v>
      </c>
      <c r="K15" s="203">
        <v>5115</v>
      </c>
      <c r="L15" s="203">
        <v>2864</v>
      </c>
      <c r="M15" s="203">
        <v>1810</v>
      </c>
      <c r="N15" s="202">
        <f t="shared" si="0"/>
        <v>60970</v>
      </c>
    </row>
    <row r="16" spans="1:14" ht="18" customHeight="1">
      <c r="A16" s="185" t="s">
        <v>20</v>
      </c>
      <c r="B16" s="203">
        <v>5293</v>
      </c>
      <c r="C16" s="203">
        <v>4765</v>
      </c>
      <c r="D16" s="203">
        <v>2291</v>
      </c>
      <c r="E16" s="203">
        <v>104</v>
      </c>
      <c r="F16" s="203">
        <v>1191</v>
      </c>
      <c r="G16" s="203">
        <v>8713</v>
      </c>
      <c r="H16" s="203">
        <v>28269</v>
      </c>
      <c r="I16" s="203">
        <v>18918</v>
      </c>
      <c r="J16" s="203">
        <v>4213</v>
      </c>
      <c r="K16" s="203">
        <v>2308</v>
      </c>
      <c r="L16" s="203">
        <v>1098</v>
      </c>
      <c r="M16" s="203">
        <v>641</v>
      </c>
      <c r="N16" s="202">
        <f t="shared" si="0"/>
        <v>51400</v>
      </c>
    </row>
    <row r="17" spans="1:14" ht="18" customHeight="1">
      <c r="A17" s="185" t="s">
        <v>31</v>
      </c>
      <c r="B17" s="203">
        <v>2091</v>
      </c>
      <c r="C17" s="203">
        <v>2162</v>
      </c>
      <c r="D17" s="203">
        <v>926</v>
      </c>
      <c r="E17" s="203">
        <v>15</v>
      </c>
      <c r="F17" s="203">
        <v>32</v>
      </c>
      <c r="G17" s="203">
        <v>147</v>
      </c>
      <c r="H17" s="203">
        <v>1281</v>
      </c>
      <c r="I17" s="203">
        <v>1944</v>
      </c>
      <c r="J17" s="203">
        <v>1006</v>
      </c>
      <c r="K17" s="203">
        <v>570</v>
      </c>
      <c r="L17" s="203">
        <v>579</v>
      </c>
      <c r="M17" s="203">
        <v>311</v>
      </c>
      <c r="N17" s="202">
        <f t="shared" si="0"/>
        <v>4231</v>
      </c>
    </row>
    <row r="18" spans="1:14" ht="18" customHeight="1">
      <c r="A18" s="185" t="s">
        <v>37</v>
      </c>
      <c r="B18" s="203">
        <v>534</v>
      </c>
      <c r="C18" s="203">
        <v>631</v>
      </c>
      <c r="D18" s="203">
        <v>282</v>
      </c>
      <c r="E18" s="203">
        <v>25</v>
      </c>
      <c r="F18" s="203">
        <v>42</v>
      </c>
      <c r="G18" s="203">
        <v>68</v>
      </c>
      <c r="H18" s="203">
        <v>261</v>
      </c>
      <c r="I18" s="203">
        <v>275</v>
      </c>
      <c r="J18" s="203">
        <v>319</v>
      </c>
      <c r="K18" s="203">
        <v>336</v>
      </c>
      <c r="L18" s="203">
        <v>341</v>
      </c>
      <c r="M18" s="203">
        <v>260</v>
      </c>
      <c r="N18" s="202">
        <f t="shared" si="0"/>
        <v>855</v>
      </c>
    </row>
    <row r="19" spans="1:14" ht="18" customHeight="1">
      <c r="A19" s="185" t="s">
        <v>25</v>
      </c>
      <c r="B19" s="203">
        <v>1980</v>
      </c>
      <c r="C19" s="203">
        <v>3065</v>
      </c>
      <c r="D19" s="203">
        <v>1053</v>
      </c>
      <c r="E19" s="203">
        <v>925</v>
      </c>
      <c r="F19" s="203">
        <v>4408</v>
      </c>
      <c r="G19" s="203">
        <v>4285</v>
      </c>
      <c r="H19" s="203">
        <v>5568</v>
      </c>
      <c r="I19" s="203">
        <v>5226</v>
      </c>
      <c r="J19" s="203">
        <v>1472</v>
      </c>
      <c r="K19" s="203">
        <v>662</v>
      </c>
      <c r="L19" s="203">
        <v>403</v>
      </c>
      <c r="M19" s="203">
        <v>266</v>
      </c>
      <c r="N19" s="202">
        <f t="shared" si="0"/>
        <v>12266</v>
      </c>
    </row>
    <row r="20" spans="1:14" ht="18" customHeight="1">
      <c r="A20" s="185" t="s">
        <v>22</v>
      </c>
      <c r="B20" s="203">
        <v>2434</v>
      </c>
      <c r="C20" s="203">
        <v>3518</v>
      </c>
      <c r="D20" s="203">
        <v>1718</v>
      </c>
      <c r="E20" s="203">
        <v>482</v>
      </c>
      <c r="F20" s="203">
        <v>461</v>
      </c>
      <c r="G20" s="203">
        <v>910</v>
      </c>
      <c r="H20" s="203">
        <v>2620</v>
      </c>
      <c r="I20" s="203">
        <v>2330</v>
      </c>
      <c r="J20" s="203">
        <v>1527</v>
      </c>
      <c r="K20" s="203">
        <v>1003</v>
      </c>
      <c r="L20" s="203">
        <v>815</v>
      </c>
      <c r="M20" s="203">
        <v>741</v>
      </c>
      <c r="N20" s="202">
        <f t="shared" si="0"/>
        <v>6477</v>
      </c>
    </row>
    <row r="21" spans="1:14" ht="18" customHeight="1">
      <c r="A21" s="185" t="s">
        <v>50</v>
      </c>
      <c r="B21" s="203">
        <v>450</v>
      </c>
      <c r="C21" s="203">
        <v>171</v>
      </c>
      <c r="D21" s="203">
        <v>38</v>
      </c>
      <c r="E21" s="203">
        <v>1</v>
      </c>
      <c r="F21" s="203">
        <v>130</v>
      </c>
      <c r="G21" s="203">
        <v>167</v>
      </c>
      <c r="H21" s="203">
        <v>120</v>
      </c>
      <c r="I21" s="203">
        <v>77</v>
      </c>
      <c r="J21" s="203">
        <v>97</v>
      </c>
      <c r="K21" s="203">
        <v>77</v>
      </c>
      <c r="L21" s="203">
        <v>76</v>
      </c>
      <c r="M21" s="203">
        <v>36</v>
      </c>
      <c r="N21" s="202">
        <f t="shared" si="0"/>
        <v>294</v>
      </c>
    </row>
    <row r="22" spans="1:14" ht="18" customHeight="1">
      <c r="A22" s="185" t="s">
        <v>23</v>
      </c>
      <c r="B22" s="203">
        <v>3729</v>
      </c>
      <c r="C22" s="203">
        <v>3386</v>
      </c>
      <c r="D22" s="203">
        <v>959</v>
      </c>
      <c r="E22" s="203">
        <v>139</v>
      </c>
      <c r="F22" s="203">
        <v>170</v>
      </c>
      <c r="G22" s="203">
        <v>837</v>
      </c>
      <c r="H22" s="203">
        <v>2588</v>
      </c>
      <c r="I22" s="203">
        <v>3681</v>
      </c>
      <c r="J22" s="203">
        <v>4458</v>
      </c>
      <c r="K22" s="203">
        <v>3441</v>
      </c>
      <c r="L22" s="203">
        <v>3031</v>
      </c>
      <c r="M22" s="203">
        <v>2865</v>
      </c>
      <c r="N22" s="202">
        <f t="shared" si="0"/>
        <v>10727</v>
      </c>
    </row>
    <row r="23" spans="1:14" ht="18" customHeight="1">
      <c r="A23" s="185" t="s">
        <v>47</v>
      </c>
      <c r="B23" s="203">
        <v>225</v>
      </c>
      <c r="C23" s="203">
        <v>247</v>
      </c>
      <c r="D23" s="203">
        <v>85</v>
      </c>
      <c r="E23" s="203">
        <v>0</v>
      </c>
      <c r="F23" s="203">
        <v>6</v>
      </c>
      <c r="G23" s="203">
        <v>54</v>
      </c>
      <c r="H23" s="203">
        <v>141</v>
      </c>
      <c r="I23" s="203">
        <v>160</v>
      </c>
      <c r="J23" s="203">
        <v>68</v>
      </c>
      <c r="K23" s="203">
        <v>80</v>
      </c>
      <c r="L23" s="203">
        <v>58</v>
      </c>
      <c r="M23" s="203">
        <v>27</v>
      </c>
      <c r="N23" s="202">
        <f t="shared" si="0"/>
        <v>369</v>
      </c>
    </row>
    <row r="24" spans="1:14" ht="18" customHeight="1">
      <c r="A24" s="185" t="s">
        <v>16</v>
      </c>
      <c r="B24" s="203">
        <v>14008</v>
      </c>
      <c r="C24" s="203">
        <v>14690</v>
      </c>
      <c r="D24" s="203">
        <v>6169</v>
      </c>
      <c r="E24" s="203">
        <v>647</v>
      </c>
      <c r="F24" s="203">
        <v>2344</v>
      </c>
      <c r="G24" s="203">
        <v>14987</v>
      </c>
      <c r="H24" s="203">
        <v>28492</v>
      </c>
      <c r="I24" s="203">
        <v>26472</v>
      </c>
      <c r="J24" s="203">
        <v>8073</v>
      </c>
      <c r="K24" s="203">
        <v>4471</v>
      </c>
      <c r="L24" s="203">
        <v>2291</v>
      </c>
      <c r="M24" s="203">
        <v>1712</v>
      </c>
      <c r="N24" s="202">
        <f t="shared" si="0"/>
        <v>63037</v>
      </c>
    </row>
    <row r="25" spans="1:14" ht="18" customHeight="1">
      <c r="A25" s="185" t="s">
        <v>49</v>
      </c>
      <c r="B25" s="203">
        <v>115</v>
      </c>
      <c r="C25" s="203">
        <v>108</v>
      </c>
      <c r="D25" s="203">
        <v>36</v>
      </c>
      <c r="E25" s="203">
        <v>4</v>
      </c>
      <c r="F25" s="203">
        <v>12</v>
      </c>
      <c r="G25" s="203">
        <v>53</v>
      </c>
      <c r="H25" s="203">
        <v>130</v>
      </c>
      <c r="I25" s="203">
        <v>112</v>
      </c>
      <c r="J25" s="203">
        <v>18</v>
      </c>
      <c r="K25" s="203">
        <v>24</v>
      </c>
      <c r="L25" s="203">
        <v>10</v>
      </c>
      <c r="M25" s="203">
        <v>20</v>
      </c>
      <c r="N25" s="202">
        <f t="shared" si="0"/>
        <v>260</v>
      </c>
    </row>
    <row r="26" spans="1:14" ht="18" customHeight="1">
      <c r="A26" s="185" t="s">
        <v>43</v>
      </c>
      <c r="B26" s="203">
        <v>520</v>
      </c>
      <c r="C26" s="203">
        <v>541</v>
      </c>
      <c r="D26" s="203">
        <v>237</v>
      </c>
      <c r="E26" s="203">
        <v>0</v>
      </c>
      <c r="F26" s="203">
        <v>2</v>
      </c>
      <c r="G26" s="203">
        <v>165</v>
      </c>
      <c r="H26" s="203">
        <v>216</v>
      </c>
      <c r="I26" s="203">
        <v>373</v>
      </c>
      <c r="J26" s="203">
        <v>170</v>
      </c>
      <c r="K26" s="203">
        <v>33</v>
      </c>
      <c r="L26" s="203">
        <v>46</v>
      </c>
      <c r="M26" s="203">
        <v>72</v>
      </c>
      <c r="N26" s="202">
        <f t="shared" si="0"/>
        <v>759</v>
      </c>
    </row>
    <row r="27" spans="1:14" ht="18" customHeight="1">
      <c r="A27" s="185" t="s">
        <v>52</v>
      </c>
      <c r="B27" s="203">
        <v>151</v>
      </c>
      <c r="C27" s="203">
        <v>211</v>
      </c>
      <c r="D27" s="203">
        <v>59</v>
      </c>
      <c r="E27" s="203">
        <v>0</v>
      </c>
      <c r="F27" s="203">
        <v>0</v>
      </c>
      <c r="G27" s="203">
        <v>5</v>
      </c>
      <c r="H27" s="203">
        <v>34</v>
      </c>
      <c r="I27" s="203">
        <v>39</v>
      </c>
      <c r="J27" s="203">
        <v>14</v>
      </c>
      <c r="K27" s="203">
        <v>7</v>
      </c>
      <c r="L27" s="203">
        <v>15</v>
      </c>
      <c r="M27" s="203">
        <v>6</v>
      </c>
      <c r="N27" s="202">
        <f t="shared" si="0"/>
        <v>87</v>
      </c>
    </row>
    <row r="28" spans="1:14" ht="18" customHeight="1">
      <c r="A28" s="185" t="s">
        <v>29</v>
      </c>
      <c r="B28" s="203">
        <v>1849</v>
      </c>
      <c r="C28" s="203">
        <v>2141</v>
      </c>
      <c r="D28" s="203">
        <v>1087</v>
      </c>
      <c r="E28" s="203">
        <v>77</v>
      </c>
      <c r="F28" s="203">
        <v>94</v>
      </c>
      <c r="G28" s="203">
        <v>783</v>
      </c>
      <c r="H28" s="203">
        <v>3058</v>
      </c>
      <c r="I28" s="203">
        <v>2426</v>
      </c>
      <c r="J28" s="203">
        <v>1110</v>
      </c>
      <c r="K28" s="203">
        <v>764</v>
      </c>
      <c r="L28" s="203">
        <v>586</v>
      </c>
      <c r="M28" s="203">
        <v>294</v>
      </c>
      <c r="N28" s="202">
        <f t="shared" si="0"/>
        <v>6594</v>
      </c>
    </row>
    <row r="29" spans="1:14" ht="18" customHeight="1">
      <c r="A29" s="185" t="s">
        <v>34</v>
      </c>
      <c r="B29" s="203">
        <v>696</v>
      </c>
      <c r="C29" s="203">
        <v>944</v>
      </c>
      <c r="D29" s="203">
        <v>252</v>
      </c>
      <c r="E29" s="203">
        <v>0</v>
      </c>
      <c r="F29" s="203">
        <v>47</v>
      </c>
      <c r="G29" s="203">
        <v>220</v>
      </c>
      <c r="H29" s="203">
        <v>634</v>
      </c>
      <c r="I29" s="203">
        <v>319</v>
      </c>
      <c r="J29" s="203">
        <v>225</v>
      </c>
      <c r="K29" s="203">
        <v>230</v>
      </c>
      <c r="L29" s="203">
        <v>121</v>
      </c>
      <c r="M29" s="203">
        <v>116</v>
      </c>
      <c r="N29" s="202">
        <f t="shared" si="0"/>
        <v>1178</v>
      </c>
    </row>
    <row r="30" spans="1:14" ht="18" customHeight="1">
      <c r="A30" s="185" t="s">
        <v>14</v>
      </c>
      <c r="B30" s="203">
        <v>14976</v>
      </c>
      <c r="C30" s="203">
        <v>13931</v>
      </c>
      <c r="D30" s="203">
        <v>7355</v>
      </c>
      <c r="E30" s="203">
        <v>385</v>
      </c>
      <c r="F30" s="203">
        <v>941</v>
      </c>
      <c r="G30" s="203">
        <v>6654</v>
      </c>
      <c r="H30" s="203">
        <v>22020</v>
      </c>
      <c r="I30" s="203">
        <v>14377</v>
      </c>
      <c r="J30" s="203">
        <v>6488</v>
      </c>
      <c r="K30" s="203">
        <v>4714</v>
      </c>
      <c r="L30" s="203">
        <v>3965</v>
      </c>
      <c r="M30" s="203">
        <v>2428</v>
      </c>
      <c r="N30" s="202">
        <f t="shared" si="0"/>
        <v>42885</v>
      </c>
    </row>
    <row r="31" spans="1:14" ht="18" customHeight="1">
      <c r="A31" s="185" t="s">
        <v>38</v>
      </c>
      <c r="B31" s="203">
        <v>383</v>
      </c>
      <c r="C31" s="203">
        <v>600</v>
      </c>
      <c r="D31" s="203">
        <v>249</v>
      </c>
      <c r="E31" s="203">
        <v>2</v>
      </c>
      <c r="F31" s="203">
        <v>14</v>
      </c>
      <c r="G31" s="203">
        <v>27</v>
      </c>
      <c r="H31" s="203">
        <v>89</v>
      </c>
      <c r="I31" s="203">
        <v>88</v>
      </c>
      <c r="J31" s="203">
        <v>125</v>
      </c>
      <c r="K31" s="203">
        <v>115</v>
      </c>
      <c r="L31" s="203">
        <v>145</v>
      </c>
      <c r="M31" s="203">
        <v>22</v>
      </c>
      <c r="N31" s="202">
        <f t="shared" si="0"/>
        <v>302</v>
      </c>
    </row>
    <row r="32" spans="1:14" ht="18" customHeight="1">
      <c r="A32" s="185" t="s">
        <v>41</v>
      </c>
      <c r="B32" s="203">
        <v>1058</v>
      </c>
      <c r="C32" s="203">
        <v>1650</v>
      </c>
      <c r="D32" s="203">
        <v>582</v>
      </c>
      <c r="E32" s="203">
        <v>5</v>
      </c>
      <c r="F32" s="203">
        <v>12</v>
      </c>
      <c r="G32" s="203">
        <v>256</v>
      </c>
      <c r="H32" s="203">
        <v>654</v>
      </c>
      <c r="I32" s="203">
        <v>935</v>
      </c>
      <c r="J32" s="203">
        <v>1140</v>
      </c>
      <c r="K32" s="203">
        <v>363</v>
      </c>
      <c r="L32" s="203">
        <v>232</v>
      </c>
      <c r="M32" s="203">
        <v>174</v>
      </c>
      <c r="N32" s="202">
        <f t="shared" si="0"/>
        <v>2729</v>
      </c>
    </row>
    <row r="33" spans="1:14" ht="18" customHeight="1">
      <c r="A33" s="185" t="s">
        <v>42</v>
      </c>
      <c r="B33" s="203">
        <v>264</v>
      </c>
      <c r="C33" s="203">
        <v>253</v>
      </c>
      <c r="D33" s="203">
        <v>60</v>
      </c>
      <c r="E33" s="203">
        <v>3</v>
      </c>
      <c r="F33" s="203">
        <v>0</v>
      </c>
      <c r="G33" s="203">
        <v>45</v>
      </c>
      <c r="H33" s="203">
        <v>162</v>
      </c>
      <c r="I33" s="203">
        <v>1559</v>
      </c>
      <c r="J33" s="203">
        <v>64</v>
      </c>
      <c r="K33" s="203">
        <v>147</v>
      </c>
      <c r="L33" s="203">
        <v>141</v>
      </c>
      <c r="M33" s="203">
        <v>154</v>
      </c>
      <c r="N33" s="202">
        <f t="shared" si="0"/>
        <v>1785</v>
      </c>
    </row>
    <row r="34" spans="1:14" ht="18" customHeight="1">
      <c r="A34" s="185" t="s">
        <v>44</v>
      </c>
      <c r="B34" s="203">
        <v>302</v>
      </c>
      <c r="C34" s="203">
        <v>325</v>
      </c>
      <c r="D34" s="203">
        <v>71</v>
      </c>
      <c r="E34" s="203">
        <v>0</v>
      </c>
      <c r="F34" s="203">
        <v>7</v>
      </c>
      <c r="G34" s="203">
        <v>80</v>
      </c>
      <c r="H34" s="203">
        <v>316</v>
      </c>
      <c r="I34" s="203">
        <v>349</v>
      </c>
      <c r="J34" s="203">
        <v>95</v>
      </c>
      <c r="K34" s="203">
        <v>175</v>
      </c>
      <c r="L34" s="203">
        <v>218</v>
      </c>
      <c r="M34" s="203">
        <v>104</v>
      </c>
      <c r="N34" s="202">
        <f t="shared" si="0"/>
        <v>760</v>
      </c>
    </row>
    <row r="35" spans="1:14" ht="18" customHeight="1">
      <c r="A35" s="185" t="s">
        <v>30</v>
      </c>
      <c r="B35" s="203">
        <v>3317</v>
      </c>
      <c r="C35" s="203">
        <v>3306</v>
      </c>
      <c r="D35" s="203">
        <v>1951</v>
      </c>
      <c r="E35" s="203">
        <v>57</v>
      </c>
      <c r="F35" s="203">
        <v>59</v>
      </c>
      <c r="G35" s="203">
        <v>1649</v>
      </c>
      <c r="H35" s="203">
        <v>11902</v>
      </c>
      <c r="I35" s="203">
        <v>6192</v>
      </c>
      <c r="J35" s="203">
        <v>1900</v>
      </c>
      <c r="K35" s="203">
        <v>571</v>
      </c>
      <c r="L35" s="203">
        <v>242</v>
      </c>
      <c r="M35" s="203">
        <v>160</v>
      </c>
      <c r="N35" s="202">
        <f t="shared" si="0"/>
        <v>19994</v>
      </c>
    </row>
    <row r="36" spans="1:14" ht="18" customHeight="1">
      <c r="A36" s="185" t="s">
        <v>26</v>
      </c>
      <c r="B36" s="203">
        <v>3436</v>
      </c>
      <c r="C36" s="203">
        <v>3304</v>
      </c>
      <c r="D36" s="203">
        <v>1204</v>
      </c>
      <c r="E36" s="203">
        <v>18</v>
      </c>
      <c r="F36" s="203">
        <v>47</v>
      </c>
      <c r="G36" s="203">
        <v>240</v>
      </c>
      <c r="H36" s="203">
        <v>602</v>
      </c>
      <c r="I36" s="203">
        <v>973</v>
      </c>
      <c r="J36" s="203">
        <v>1003</v>
      </c>
      <c r="K36" s="203">
        <v>1068</v>
      </c>
      <c r="L36" s="203">
        <v>417</v>
      </c>
      <c r="M36" s="203">
        <v>171</v>
      </c>
      <c r="N36" s="202">
        <f t="shared" si="0"/>
        <v>2578</v>
      </c>
    </row>
    <row r="37" spans="1:14" ht="18" customHeight="1">
      <c r="A37" s="185" t="s">
        <v>19</v>
      </c>
      <c r="B37" s="203">
        <v>8294</v>
      </c>
      <c r="C37" s="203">
        <v>8731</v>
      </c>
      <c r="D37" s="203">
        <v>3758</v>
      </c>
      <c r="E37" s="203">
        <v>1796</v>
      </c>
      <c r="F37" s="203">
        <v>3362</v>
      </c>
      <c r="G37" s="203">
        <v>3647</v>
      </c>
      <c r="H37" s="203">
        <v>8889</v>
      </c>
      <c r="I37" s="203">
        <v>11611</v>
      </c>
      <c r="J37" s="203">
        <v>3232</v>
      </c>
      <c r="K37" s="203">
        <v>2461</v>
      </c>
      <c r="L37" s="203">
        <v>1831</v>
      </c>
      <c r="M37" s="203">
        <v>1585</v>
      </c>
      <c r="N37" s="202">
        <f t="shared" si="0"/>
        <v>23732</v>
      </c>
    </row>
    <row r="38" spans="1:14" ht="18" customHeight="1">
      <c r="A38" s="185" t="s">
        <v>80</v>
      </c>
      <c r="B38" s="203">
        <v>4814</v>
      </c>
      <c r="C38" s="203">
        <v>4707</v>
      </c>
      <c r="D38" s="203">
        <v>1986</v>
      </c>
      <c r="E38" s="203">
        <v>47</v>
      </c>
      <c r="F38" s="203">
        <v>43</v>
      </c>
      <c r="G38" s="203">
        <v>816</v>
      </c>
      <c r="H38" s="203">
        <v>3751</v>
      </c>
      <c r="I38" s="203">
        <v>3032</v>
      </c>
      <c r="J38" s="203">
        <v>1176</v>
      </c>
      <c r="K38" s="203">
        <v>779</v>
      </c>
      <c r="L38" s="203">
        <v>401</v>
      </c>
      <c r="M38" s="203">
        <v>182</v>
      </c>
      <c r="N38" s="202">
        <f t="shared" si="0"/>
        <v>7959</v>
      </c>
    </row>
    <row r="39" spans="1:14" ht="18" customHeight="1">
      <c r="A39" s="185" t="s">
        <v>46</v>
      </c>
      <c r="B39" s="203">
        <v>354</v>
      </c>
      <c r="C39" s="203">
        <v>214</v>
      </c>
      <c r="D39" s="203">
        <v>119</v>
      </c>
      <c r="E39" s="203">
        <v>2</v>
      </c>
      <c r="F39" s="203">
        <v>4</v>
      </c>
      <c r="G39" s="203">
        <v>52</v>
      </c>
      <c r="H39" s="203">
        <v>146</v>
      </c>
      <c r="I39" s="203">
        <v>119</v>
      </c>
      <c r="J39" s="203">
        <v>31</v>
      </c>
      <c r="K39" s="203">
        <v>45</v>
      </c>
      <c r="L39" s="203">
        <v>28</v>
      </c>
      <c r="M39" s="203">
        <v>12</v>
      </c>
      <c r="N39" s="202">
        <f t="shared" si="0"/>
        <v>296</v>
      </c>
    </row>
    <row r="40" spans="1:14" ht="30" customHeight="1">
      <c r="A40" s="185" t="s">
        <v>35</v>
      </c>
      <c r="B40" s="203">
        <v>510</v>
      </c>
      <c r="C40" s="203">
        <v>644</v>
      </c>
      <c r="D40" s="203">
        <v>161</v>
      </c>
      <c r="E40" s="203">
        <v>9</v>
      </c>
      <c r="F40" s="203">
        <v>7</v>
      </c>
      <c r="G40" s="203">
        <v>290</v>
      </c>
      <c r="H40" s="203">
        <v>1328</v>
      </c>
      <c r="I40" s="203">
        <v>407</v>
      </c>
      <c r="J40" s="203">
        <v>187</v>
      </c>
      <c r="K40" s="203">
        <v>211</v>
      </c>
      <c r="L40" s="203">
        <v>73</v>
      </c>
      <c r="M40" s="203">
        <v>41</v>
      </c>
      <c r="N40" s="202">
        <f t="shared" si="0"/>
        <v>1922</v>
      </c>
    </row>
    <row r="41" spans="1:14" ht="18" customHeight="1">
      <c r="A41" s="185" t="s">
        <v>28</v>
      </c>
      <c r="B41" s="203">
        <v>3950</v>
      </c>
      <c r="C41" s="203">
        <v>3849</v>
      </c>
      <c r="D41" s="203">
        <v>1706</v>
      </c>
      <c r="E41" s="203">
        <v>36</v>
      </c>
      <c r="F41" s="203">
        <v>32</v>
      </c>
      <c r="G41" s="203">
        <v>474</v>
      </c>
      <c r="H41" s="203">
        <v>2277</v>
      </c>
      <c r="I41" s="203">
        <v>2506</v>
      </c>
      <c r="J41" s="203">
        <v>958</v>
      </c>
      <c r="K41" s="203">
        <v>523</v>
      </c>
      <c r="L41" s="203">
        <v>300</v>
      </c>
      <c r="M41" s="203">
        <v>129</v>
      </c>
      <c r="N41" s="202">
        <f t="shared" si="0"/>
        <v>5741</v>
      </c>
    </row>
    <row r="42" spans="1:14" ht="18" customHeight="1">
      <c r="A42" s="185" t="s">
        <v>39</v>
      </c>
      <c r="B42" s="203">
        <v>3323</v>
      </c>
      <c r="C42" s="203">
        <v>3202</v>
      </c>
      <c r="D42" s="203">
        <v>2617</v>
      </c>
      <c r="E42" s="203">
        <v>2</v>
      </c>
      <c r="F42" s="203">
        <v>6</v>
      </c>
      <c r="G42" s="203">
        <v>52</v>
      </c>
      <c r="H42" s="203">
        <v>305</v>
      </c>
      <c r="I42" s="203">
        <v>231</v>
      </c>
      <c r="J42" s="203">
        <v>614</v>
      </c>
      <c r="K42" s="203">
        <v>254</v>
      </c>
      <c r="L42" s="203">
        <v>127</v>
      </c>
      <c r="M42" s="203">
        <v>282</v>
      </c>
      <c r="N42" s="202">
        <f t="shared" si="0"/>
        <v>1150</v>
      </c>
    </row>
    <row r="43" spans="1:14" ht="18" customHeight="1">
      <c r="A43" s="185" t="s">
        <v>24</v>
      </c>
      <c r="B43" s="203">
        <v>46943</v>
      </c>
      <c r="C43" s="203">
        <v>18519</v>
      </c>
      <c r="D43" s="203">
        <v>9654</v>
      </c>
      <c r="E43" s="203">
        <v>168</v>
      </c>
      <c r="F43" s="203">
        <v>454</v>
      </c>
      <c r="G43" s="203">
        <v>1470</v>
      </c>
      <c r="H43" s="203">
        <v>4151</v>
      </c>
      <c r="I43" s="203">
        <v>4281</v>
      </c>
      <c r="J43" s="203">
        <v>2551</v>
      </c>
      <c r="K43" s="203">
        <v>1888</v>
      </c>
      <c r="L43" s="203">
        <v>1435</v>
      </c>
      <c r="M43" s="203">
        <v>943</v>
      </c>
      <c r="N43" s="202">
        <f t="shared" si="0"/>
        <v>10983</v>
      </c>
    </row>
    <row r="44" spans="1:14" ht="18" customHeight="1">
      <c r="A44" s="185" t="s">
        <v>17</v>
      </c>
      <c r="B44" s="203">
        <v>17516</v>
      </c>
      <c r="C44" s="203">
        <v>16144</v>
      </c>
      <c r="D44" s="203">
        <v>9626</v>
      </c>
      <c r="E44" s="203">
        <v>3454</v>
      </c>
      <c r="F44" s="203">
        <v>8166</v>
      </c>
      <c r="G44" s="203">
        <v>12664</v>
      </c>
      <c r="H44" s="203">
        <v>11065</v>
      </c>
      <c r="I44" s="203">
        <v>9612</v>
      </c>
      <c r="J44" s="203">
        <v>11434</v>
      </c>
      <c r="K44" s="203">
        <v>6745</v>
      </c>
      <c r="L44" s="203">
        <v>6360</v>
      </c>
      <c r="M44" s="203">
        <v>4641</v>
      </c>
      <c r="N44" s="202">
        <f t="shared" si="0"/>
        <v>32111</v>
      </c>
    </row>
    <row r="45" spans="1:14" ht="18" customHeight="1">
      <c r="A45" s="185" t="s">
        <v>18</v>
      </c>
      <c r="B45" s="203">
        <v>21563</v>
      </c>
      <c r="C45" s="203">
        <v>16834</v>
      </c>
      <c r="D45" s="203">
        <v>9591</v>
      </c>
      <c r="E45" s="203">
        <v>2733</v>
      </c>
      <c r="F45" s="203">
        <v>5384</v>
      </c>
      <c r="G45" s="203">
        <v>2186</v>
      </c>
      <c r="H45" s="203">
        <v>3458</v>
      </c>
      <c r="I45" s="203">
        <v>3901</v>
      </c>
      <c r="J45" s="203">
        <v>4146</v>
      </c>
      <c r="K45" s="203">
        <v>5772</v>
      </c>
      <c r="L45" s="203">
        <v>6060</v>
      </c>
      <c r="M45" s="203">
        <v>4632</v>
      </c>
      <c r="N45" s="202">
        <f t="shared" si="0"/>
        <v>11505</v>
      </c>
    </row>
    <row r="46" spans="1:14" ht="18" customHeight="1">
      <c r="A46" s="185" t="s">
        <v>81</v>
      </c>
      <c r="B46" s="203">
        <v>745</v>
      </c>
      <c r="C46" s="203">
        <v>658</v>
      </c>
      <c r="D46" s="203">
        <v>419</v>
      </c>
      <c r="E46" s="203">
        <v>43</v>
      </c>
      <c r="F46" s="203">
        <v>36</v>
      </c>
      <c r="G46" s="203">
        <v>119</v>
      </c>
      <c r="H46" s="203">
        <v>242</v>
      </c>
      <c r="I46" s="203">
        <v>168</v>
      </c>
      <c r="J46" s="203">
        <v>153</v>
      </c>
      <c r="K46" s="203">
        <v>207</v>
      </c>
      <c r="L46" s="203">
        <v>192</v>
      </c>
      <c r="M46" s="203">
        <v>182</v>
      </c>
      <c r="N46" s="202">
        <f t="shared" si="0"/>
        <v>563</v>
      </c>
    </row>
    <row r="47" spans="1:14" ht="18" customHeight="1">
      <c r="A47" s="185" t="s">
        <v>82</v>
      </c>
      <c r="B47" s="203">
        <v>405</v>
      </c>
      <c r="C47" s="203">
        <v>609</v>
      </c>
      <c r="D47" s="203">
        <v>381</v>
      </c>
      <c r="E47" s="203">
        <v>81</v>
      </c>
      <c r="F47" s="203">
        <v>44</v>
      </c>
      <c r="G47" s="203">
        <v>80</v>
      </c>
      <c r="H47" s="203">
        <v>335</v>
      </c>
      <c r="I47" s="203">
        <v>131</v>
      </c>
      <c r="J47" s="203">
        <v>86</v>
      </c>
      <c r="K47" s="203">
        <v>219</v>
      </c>
      <c r="L47" s="203">
        <v>129</v>
      </c>
      <c r="M47" s="203">
        <v>155</v>
      </c>
      <c r="N47" s="202">
        <f t="shared" si="0"/>
        <v>552</v>
      </c>
    </row>
    <row r="48" spans="1:14" ht="18" customHeight="1">
      <c r="A48" s="185" t="s">
        <v>55</v>
      </c>
      <c r="B48" s="203">
        <v>28</v>
      </c>
      <c r="C48" s="203">
        <v>119</v>
      </c>
      <c r="D48" s="203">
        <v>11</v>
      </c>
      <c r="E48" s="203">
        <v>0</v>
      </c>
      <c r="F48" s="203">
        <v>0</v>
      </c>
      <c r="G48" s="203">
        <v>3</v>
      </c>
      <c r="H48" s="203">
        <v>6</v>
      </c>
      <c r="I48" s="203">
        <v>2</v>
      </c>
      <c r="J48" s="203">
        <v>3</v>
      </c>
      <c r="K48" s="203">
        <v>3</v>
      </c>
      <c r="L48" s="203">
        <v>7</v>
      </c>
      <c r="M48" s="203">
        <v>19</v>
      </c>
      <c r="N48" s="202">
        <f t="shared" si="0"/>
        <v>11</v>
      </c>
    </row>
    <row r="49" spans="1:14" ht="18" customHeight="1">
      <c r="A49" s="185" t="s">
        <v>83</v>
      </c>
      <c r="B49" s="203">
        <v>377</v>
      </c>
      <c r="C49" s="203">
        <v>490</v>
      </c>
      <c r="D49" s="203">
        <v>370</v>
      </c>
      <c r="E49" s="203">
        <v>81</v>
      </c>
      <c r="F49" s="203">
        <v>44</v>
      </c>
      <c r="G49" s="203">
        <v>77</v>
      </c>
      <c r="H49" s="203">
        <v>329</v>
      </c>
      <c r="I49" s="203">
        <v>129</v>
      </c>
      <c r="J49" s="203">
        <v>83</v>
      </c>
      <c r="K49" s="203">
        <v>216</v>
      </c>
      <c r="L49" s="203">
        <v>122</v>
      </c>
      <c r="M49" s="203">
        <v>136</v>
      </c>
      <c r="N49" s="202">
        <f t="shared" si="0"/>
        <v>541</v>
      </c>
    </row>
    <row r="50" spans="1:14" ht="18" customHeight="1">
      <c r="A50" s="185" t="s">
        <v>84</v>
      </c>
      <c r="B50" s="203">
        <v>6685</v>
      </c>
      <c r="C50" s="203">
        <v>6729</v>
      </c>
      <c r="D50" s="203">
        <v>3183</v>
      </c>
      <c r="E50" s="203">
        <v>958</v>
      </c>
      <c r="F50" s="203">
        <v>2545</v>
      </c>
      <c r="G50" s="203">
        <v>3068</v>
      </c>
      <c r="H50" s="203">
        <v>4678</v>
      </c>
      <c r="I50" s="203">
        <v>4927</v>
      </c>
      <c r="J50" s="203">
        <v>3622</v>
      </c>
      <c r="K50" s="203">
        <v>2541</v>
      </c>
      <c r="L50" s="203">
        <v>2071</v>
      </c>
      <c r="M50" s="203">
        <v>1945</v>
      </c>
      <c r="N50" s="202">
        <f t="shared" si="0"/>
        <v>13227</v>
      </c>
    </row>
    <row r="51" spans="1:14" ht="18" customHeight="1">
      <c r="A51" s="185" t="s">
        <v>85</v>
      </c>
      <c r="B51" s="203">
        <v>5577</v>
      </c>
      <c r="C51" s="203">
        <v>5542</v>
      </c>
      <c r="D51" s="203">
        <v>2652</v>
      </c>
      <c r="E51" s="203">
        <v>648</v>
      </c>
      <c r="F51" s="203">
        <v>992</v>
      </c>
      <c r="G51" s="203">
        <v>1638</v>
      </c>
      <c r="H51" s="203">
        <v>2314</v>
      </c>
      <c r="I51" s="203">
        <v>2437</v>
      </c>
      <c r="J51" s="203">
        <v>2715</v>
      </c>
      <c r="K51" s="203">
        <v>2216</v>
      </c>
      <c r="L51" s="203">
        <v>1847</v>
      </c>
      <c r="M51" s="203">
        <v>1603</v>
      </c>
      <c r="N51" s="202">
        <f t="shared" si="0"/>
        <v>7466</v>
      </c>
    </row>
    <row r="52" spans="1:14" ht="18" customHeight="1">
      <c r="A52" s="185" t="s">
        <v>45</v>
      </c>
      <c r="B52" s="203">
        <v>478</v>
      </c>
      <c r="C52" s="203">
        <v>525</v>
      </c>
      <c r="D52" s="203">
        <v>227</v>
      </c>
      <c r="E52" s="203">
        <v>30</v>
      </c>
      <c r="F52" s="203">
        <v>35</v>
      </c>
      <c r="G52" s="203">
        <v>89</v>
      </c>
      <c r="H52" s="203">
        <v>73</v>
      </c>
      <c r="I52" s="203">
        <v>200</v>
      </c>
      <c r="J52" s="203">
        <v>178</v>
      </c>
      <c r="K52" s="203">
        <v>91</v>
      </c>
      <c r="L52" s="203">
        <v>65</v>
      </c>
      <c r="M52" s="203">
        <v>56</v>
      </c>
      <c r="N52" s="202">
        <f t="shared" si="0"/>
        <v>451</v>
      </c>
    </row>
    <row r="53" spans="1:14" ht="18" customHeight="1">
      <c r="A53" s="185" t="s">
        <v>21</v>
      </c>
      <c r="B53" s="203">
        <v>5099</v>
      </c>
      <c r="C53" s="203">
        <v>5017</v>
      </c>
      <c r="D53" s="203">
        <v>2425</v>
      </c>
      <c r="E53" s="203">
        <v>618</v>
      </c>
      <c r="F53" s="203">
        <v>957</v>
      </c>
      <c r="G53" s="203">
        <v>1549</v>
      </c>
      <c r="H53" s="203">
        <v>2239</v>
      </c>
      <c r="I53" s="203">
        <v>2237</v>
      </c>
      <c r="J53" s="203">
        <v>2537</v>
      </c>
      <c r="K53" s="203">
        <v>2125</v>
      </c>
      <c r="L53" s="203">
        <v>1782</v>
      </c>
      <c r="M53" s="203">
        <v>1547</v>
      </c>
      <c r="N53" s="202">
        <f t="shared" si="0"/>
        <v>7013</v>
      </c>
    </row>
    <row r="54" spans="1:14" ht="30" customHeight="1">
      <c r="A54" s="185" t="s">
        <v>86</v>
      </c>
      <c r="B54" s="203"/>
      <c r="C54" s="203"/>
      <c r="D54" s="203"/>
      <c r="E54" s="203"/>
      <c r="F54" s="203"/>
      <c r="G54" s="203"/>
      <c r="H54" s="203">
        <v>2</v>
      </c>
      <c r="I54" s="203"/>
      <c r="J54" s="203"/>
      <c r="K54" s="203"/>
      <c r="L54" s="203"/>
      <c r="M54" s="203"/>
      <c r="N54" s="202">
        <f t="shared" si="0"/>
        <v>2</v>
      </c>
    </row>
    <row r="55" spans="1:14" ht="30" customHeight="1">
      <c r="A55" s="185" t="s">
        <v>87</v>
      </c>
      <c r="B55" s="203">
        <v>1108</v>
      </c>
      <c r="C55" s="203">
        <v>1187</v>
      </c>
      <c r="D55" s="203">
        <v>531</v>
      </c>
      <c r="E55" s="203">
        <v>310</v>
      </c>
      <c r="F55" s="203">
        <v>1553</v>
      </c>
      <c r="G55" s="203">
        <v>1430</v>
      </c>
      <c r="H55" s="203">
        <v>2364</v>
      </c>
      <c r="I55" s="203">
        <v>2490</v>
      </c>
      <c r="J55" s="203">
        <v>907</v>
      </c>
      <c r="K55" s="203">
        <v>325</v>
      </c>
      <c r="L55" s="203">
        <v>224</v>
      </c>
      <c r="M55" s="203">
        <v>342</v>
      </c>
      <c r="N55" s="202">
        <f t="shared" si="0"/>
        <v>5761</v>
      </c>
    </row>
    <row r="56" spans="1:14" ht="18" customHeight="1">
      <c r="A56" s="185" t="s">
        <v>54</v>
      </c>
      <c r="B56" s="203">
        <v>202</v>
      </c>
      <c r="C56" s="203">
        <v>147</v>
      </c>
      <c r="D56" s="203">
        <v>116</v>
      </c>
      <c r="E56" s="203">
        <v>0</v>
      </c>
      <c r="F56" s="203">
        <v>0</v>
      </c>
      <c r="G56" s="203">
        <v>37</v>
      </c>
      <c r="H56" s="203">
        <v>50</v>
      </c>
      <c r="I56" s="203">
        <v>33</v>
      </c>
      <c r="J56" s="203">
        <v>30</v>
      </c>
      <c r="K56" s="203">
        <v>23</v>
      </c>
      <c r="L56" s="203">
        <v>7</v>
      </c>
      <c r="M56" s="203">
        <v>64</v>
      </c>
      <c r="N56" s="202">
        <f t="shared" si="0"/>
        <v>113</v>
      </c>
    </row>
    <row r="57" spans="1:14" ht="42.95" customHeight="1">
      <c r="A57" s="185" t="s">
        <v>88</v>
      </c>
      <c r="B57" s="203">
        <v>906</v>
      </c>
      <c r="C57" s="203">
        <v>1040</v>
      </c>
      <c r="D57" s="203">
        <v>415</v>
      </c>
      <c r="E57" s="203">
        <v>310</v>
      </c>
      <c r="F57" s="203">
        <v>1553</v>
      </c>
      <c r="G57" s="203">
        <v>1393</v>
      </c>
      <c r="H57" s="203">
        <v>2314</v>
      </c>
      <c r="I57" s="203">
        <v>2457</v>
      </c>
      <c r="J57" s="203">
        <v>877</v>
      </c>
      <c r="K57" s="203">
        <v>302</v>
      </c>
      <c r="L57" s="203">
        <v>217</v>
      </c>
      <c r="M57" s="203">
        <v>278</v>
      </c>
      <c r="N57" s="202">
        <f t="shared" si="0"/>
        <v>5648</v>
      </c>
    </row>
    <row r="58" spans="1:14" ht="18" customHeight="1">
      <c r="A58" s="185" t="s">
        <v>89</v>
      </c>
      <c r="B58" s="203">
        <v>8754</v>
      </c>
      <c r="C58" s="203">
        <v>8515</v>
      </c>
      <c r="D58" s="203">
        <v>3613</v>
      </c>
      <c r="E58" s="203">
        <v>32</v>
      </c>
      <c r="F58" s="203">
        <v>102</v>
      </c>
      <c r="G58" s="203">
        <v>1121</v>
      </c>
      <c r="H58" s="203">
        <v>1897</v>
      </c>
      <c r="I58" s="203">
        <v>2391</v>
      </c>
      <c r="J58" s="203">
        <v>1839</v>
      </c>
      <c r="K58" s="203">
        <v>1515</v>
      </c>
      <c r="L58" s="203">
        <v>1485</v>
      </c>
      <c r="M58" s="203">
        <v>1783</v>
      </c>
      <c r="N58" s="202">
        <f t="shared" si="0"/>
        <v>6127</v>
      </c>
    </row>
    <row r="59" spans="1:14" ht="18" customHeight="1">
      <c r="A59" s="185" t="s">
        <v>48</v>
      </c>
      <c r="B59" s="203">
        <v>796</v>
      </c>
      <c r="C59" s="203">
        <v>755</v>
      </c>
      <c r="D59" s="203">
        <v>412</v>
      </c>
      <c r="E59" s="203">
        <v>0</v>
      </c>
      <c r="F59" s="203">
        <v>1</v>
      </c>
      <c r="G59" s="203">
        <v>83</v>
      </c>
      <c r="H59" s="203">
        <v>354</v>
      </c>
      <c r="I59" s="203">
        <v>424</v>
      </c>
      <c r="J59" s="203">
        <v>246</v>
      </c>
      <c r="K59" s="203">
        <v>36</v>
      </c>
      <c r="L59" s="203">
        <v>32</v>
      </c>
      <c r="M59" s="203">
        <v>210</v>
      </c>
      <c r="N59" s="202">
        <f t="shared" si="0"/>
        <v>1024</v>
      </c>
    </row>
    <row r="60" spans="1:14" ht="18" customHeight="1">
      <c r="A60" s="185" t="s">
        <v>53</v>
      </c>
      <c r="B60" s="203">
        <v>1304</v>
      </c>
      <c r="C60" s="203">
        <v>1424</v>
      </c>
      <c r="D60" s="203">
        <v>472</v>
      </c>
      <c r="E60" s="203">
        <v>1</v>
      </c>
      <c r="F60" s="203">
        <v>5</v>
      </c>
      <c r="G60" s="203">
        <v>27</v>
      </c>
      <c r="H60" s="203">
        <v>91</v>
      </c>
      <c r="I60" s="203">
        <v>159</v>
      </c>
      <c r="J60" s="203">
        <v>144</v>
      </c>
      <c r="K60" s="203">
        <v>24</v>
      </c>
      <c r="L60" s="203">
        <v>28</v>
      </c>
      <c r="M60" s="203">
        <v>57</v>
      </c>
      <c r="N60" s="202">
        <f t="shared" si="0"/>
        <v>394</v>
      </c>
    </row>
    <row r="61" spans="1:14" ht="18" customHeight="1">
      <c r="A61" s="185" t="s">
        <v>56</v>
      </c>
      <c r="B61" s="203">
        <v>153</v>
      </c>
      <c r="C61" s="203">
        <v>129</v>
      </c>
      <c r="D61" s="203">
        <v>3</v>
      </c>
      <c r="E61" s="203">
        <v>0</v>
      </c>
      <c r="F61" s="203">
        <v>0</v>
      </c>
      <c r="G61" s="203">
        <v>7</v>
      </c>
      <c r="H61" s="203">
        <v>33</v>
      </c>
      <c r="I61" s="203">
        <v>101</v>
      </c>
      <c r="J61" s="203">
        <v>12</v>
      </c>
      <c r="K61" s="203">
        <v>1</v>
      </c>
      <c r="L61" s="203"/>
      <c r="M61" s="203"/>
      <c r="N61" s="202">
        <f t="shared" si="0"/>
        <v>146</v>
      </c>
    </row>
    <row r="62" spans="1:14" ht="18" customHeight="1">
      <c r="A62" s="185" t="s">
        <v>33</v>
      </c>
      <c r="B62" s="203">
        <v>3052</v>
      </c>
      <c r="C62" s="203">
        <v>2700</v>
      </c>
      <c r="D62" s="203">
        <v>525</v>
      </c>
      <c r="E62" s="203">
        <v>1</v>
      </c>
      <c r="F62" s="203">
        <v>1</v>
      </c>
      <c r="G62" s="203">
        <v>14</v>
      </c>
      <c r="H62" s="203">
        <v>161</v>
      </c>
      <c r="I62" s="203">
        <v>190</v>
      </c>
      <c r="J62" s="203">
        <v>135</v>
      </c>
      <c r="K62" s="203">
        <v>171</v>
      </c>
      <c r="L62" s="203">
        <v>109</v>
      </c>
      <c r="M62" s="203">
        <v>75</v>
      </c>
      <c r="N62" s="202">
        <f t="shared" si="0"/>
        <v>486</v>
      </c>
    </row>
    <row r="63" spans="1:14" ht="18" customHeight="1">
      <c r="A63" s="185" t="s">
        <v>90</v>
      </c>
      <c r="B63" s="203">
        <v>3449</v>
      </c>
      <c r="C63" s="203">
        <v>3507</v>
      </c>
      <c r="D63" s="203">
        <v>2201</v>
      </c>
      <c r="E63" s="203">
        <v>30</v>
      </c>
      <c r="F63" s="203">
        <v>95</v>
      </c>
      <c r="G63" s="203">
        <v>990</v>
      </c>
      <c r="H63" s="203">
        <v>1258</v>
      </c>
      <c r="I63" s="203">
        <v>1517</v>
      </c>
      <c r="J63" s="203">
        <v>1302</v>
      </c>
      <c r="K63" s="203">
        <v>1283</v>
      </c>
      <c r="L63" s="203">
        <v>1316</v>
      </c>
      <c r="M63" s="203">
        <v>1441</v>
      </c>
      <c r="N63" s="202">
        <f t="shared" si="0"/>
        <v>4077</v>
      </c>
    </row>
    <row r="64" spans="1:14" ht="42.95" customHeight="1">
      <c r="A64" s="185" t="s">
        <v>91</v>
      </c>
      <c r="B64" s="203">
        <v>375</v>
      </c>
      <c r="C64" s="203">
        <v>317</v>
      </c>
      <c r="D64" s="203">
        <v>99</v>
      </c>
      <c r="E64" s="203">
        <v>1</v>
      </c>
      <c r="F64" s="203">
        <v>14</v>
      </c>
      <c r="G64" s="203">
        <v>72</v>
      </c>
      <c r="H64" s="203">
        <v>124</v>
      </c>
      <c r="I64" s="203">
        <v>79</v>
      </c>
      <c r="J64" s="203">
        <v>77</v>
      </c>
      <c r="K64" s="203">
        <v>103</v>
      </c>
      <c r="L64" s="203">
        <v>55</v>
      </c>
      <c r="M64" s="203">
        <v>81</v>
      </c>
      <c r="N64" s="202">
        <f t="shared" si="0"/>
        <v>280</v>
      </c>
    </row>
    <row r="65" spans="1:14" ht="18" customHeight="1">
      <c r="A65" s="185" t="s">
        <v>51</v>
      </c>
      <c r="B65" s="203">
        <v>306</v>
      </c>
      <c r="C65" s="203">
        <v>274</v>
      </c>
      <c r="D65" s="203">
        <v>88</v>
      </c>
      <c r="E65" s="203">
        <v>1</v>
      </c>
      <c r="F65" s="203">
        <v>14</v>
      </c>
      <c r="G65" s="203">
        <v>71</v>
      </c>
      <c r="H65" s="203">
        <v>120</v>
      </c>
      <c r="I65" s="203">
        <v>66</v>
      </c>
      <c r="J65" s="203">
        <v>75</v>
      </c>
      <c r="K65" s="203">
        <v>90</v>
      </c>
      <c r="L65" s="203">
        <v>49</v>
      </c>
      <c r="M65" s="203">
        <v>74</v>
      </c>
      <c r="N65" s="202">
        <f t="shared" si="0"/>
        <v>261</v>
      </c>
    </row>
    <row r="66" spans="1:14" ht="30" customHeight="1">
      <c r="A66" s="185" t="s">
        <v>92</v>
      </c>
      <c r="B66" s="203">
        <v>69</v>
      </c>
      <c r="C66" s="203">
        <v>43</v>
      </c>
      <c r="D66" s="203">
        <v>11</v>
      </c>
      <c r="E66" s="203">
        <v>0</v>
      </c>
      <c r="F66" s="203">
        <v>0</v>
      </c>
      <c r="G66" s="203">
        <v>1</v>
      </c>
      <c r="H66" s="203">
        <v>4</v>
      </c>
      <c r="I66" s="203">
        <v>13</v>
      </c>
      <c r="J66" s="203">
        <v>2</v>
      </c>
      <c r="K66" s="203">
        <v>13</v>
      </c>
      <c r="L66" s="203">
        <v>6</v>
      </c>
      <c r="M66" s="203">
        <v>7</v>
      </c>
      <c r="N66" s="202">
        <f t="shared" si="0"/>
        <v>19</v>
      </c>
    </row>
    <row r="67" spans="1:14"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43"/>
    </row>
  </sheetData>
  <phoneticPr fontId="13" type="noConversion"/>
  <pageMargins left="0" right="0" top="0" bottom="0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FD2C-67A1-4246-A92D-258922F01E67}">
  <sheetPr>
    <tabColor theme="5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8.5" style="28" customWidth="1"/>
    <col min="2" max="13" width="8.75" style="110" customWidth="1"/>
    <col min="14" max="14" width="9.625" style="89" customWidth="1"/>
    <col min="15" max="16384" width="8.625" style="28"/>
  </cols>
  <sheetData>
    <row r="1" spans="1:14" ht="23.1" customHeight="1">
      <c r="A1" s="38" t="s">
        <v>93</v>
      </c>
      <c r="B1" s="101"/>
      <c r="C1" s="101"/>
      <c r="D1" s="101"/>
      <c r="E1" s="102"/>
      <c r="F1" s="102"/>
      <c r="G1" s="102"/>
      <c r="H1" s="102"/>
      <c r="I1" s="102"/>
      <c r="J1" s="102"/>
      <c r="K1" s="102"/>
      <c r="L1" s="102"/>
      <c r="M1" s="102"/>
      <c r="N1" s="90"/>
    </row>
    <row r="2" spans="1:14" ht="9.9499999999999993" customHeight="1">
      <c r="A2" s="34" t="s">
        <v>71</v>
      </c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91"/>
    </row>
    <row r="3" spans="1:14" ht="14.25">
      <c r="A3" s="35" t="s">
        <v>71</v>
      </c>
      <c r="B3" s="105"/>
      <c r="C3" s="105"/>
      <c r="D3" s="105"/>
      <c r="E3" s="106" t="s">
        <v>94</v>
      </c>
      <c r="F3" s="107"/>
      <c r="G3" s="107"/>
      <c r="H3" s="108"/>
      <c r="I3" s="108"/>
      <c r="J3" s="108"/>
      <c r="K3" s="108"/>
      <c r="L3" s="108"/>
      <c r="M3" s="108"/>
      <c r="N3" s="92"/>
    </row>
    <row r="4" spans="1:14" ht="42.95" customHeight="1">
      <c r="A4" s="36"/>
      <c r="B4" s="109"/>
      <c r="C4" s="109"/>
      <c r="D4" s="109"/>
      <c r="E4" s="106" t="s">
        <v>74</v>
      </c>
      <c r="F4" s="106"/>
      <c r="G4" s="106"/>
      <c r="H4" s="106"/>
      <c r="I4" s="106"/>
      <c r="J4" s="106"/>
      <c r="K4" s="106"/>
      <c r="L4" s="106"/>
      <c r="M4" s="106"/>
      <c r="N4" s="106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1" t="s">
        <v>73</v>
      </c>
    </row>
    <row r="6" spans="1:14" ht="18" customHeight="1">
      <c r="A6" s="159" t="s">
        <v>75</v>
      </c>
      <c r="B6" s="159">
        <v>90261</v>
      </c>
      <c r="C6" s="159">
        <v>111634</v>
      </c>
      <c r="D6" s="159">
        <v>148163</v>
      </c>
      <c r="E6" s="159">
        <v>212831</v>
      </c>
      <c r="F6" s="159">
        <v>346138</v>
      </c>
      <c r="G6" s="159">
        <v>636523</v>
      </c>
      <c r="H6" s="159">
        <v>1031323</v>
      </c>
      <c r="I6" s="159">
        <v>1010733</v>
      </c>
      <c r="J6" s="159">
        <v>593799</v>
      </c>
      <c r="K6" s="159">
        <v>486862</v>
      </c>
      <c r="L6" s="159">
        <v>429415</v>
      </c>
      <c r="M6" s="159">
        <v>444866</v>
      </c>
      <c r="N6" s="202">
        <f>SUM(H6:J6)</f>
        <v>2635855</v>
      </c>
    </row>
    <row r="7" spans="1:14" ht="18" customHeight="1">
      <c r="A7" s="160" t="s">
        <v>76</v>
      </c>
      <c r="B7" s="160">
        <v>60465</v>
      </c>
      <c r="C7" s="160">
        <v>80531</v>
      </c>
      <c r="D7" s="160">
        <v>110964</v>
      </c>
      <c r="E7" s="160">
        <v>170340</v>
      </c>
      <c r="F7" s="160">
        <v>292623</v>
      </c>
      <c r="G7" s="160">
        <v>561353</v>
      </c>
      <c r="H7" s="160">
        <v>872212</v>
      </c>
      <c r="I7" s="160">
        <v>810792</v>
      </c>
      <c r="J7" s="160">
        <v>421448</v>
      </c>
      <c r="K7" s="160">
        <v>341323</v>
      </c>
      <c r="L7" s="160">
        <v>306526</v>
      </c>
      <c r="M7" s="160">
        <v>331176</v>
      </c>
      <c r="N7" s="202">
        <f t="shared" ref="N7:N66" si="0">SUM(H7:J7)</f>
        <v>2104452</v>
      </c>
    </row>
    <row r="8" spans="1:14" ht="18" customHeight="1">
      <c r="A8" s="195" t="s">
        <v>77</v>
      </c>
      <c r="B8" s="195">
        <v>29796</v>
      </c>
      <c r="C8" s="195">
        <v>31103</v>
      </c>
      <c r="D8" s="195">
        <v>37199</v>
      </c>
      <c r="E8" s="195">
        <v>42491</v>
      </c>
      <c r="F8" s="195">
        <v>53515</v>
      </c>
      <c r="G8" s="195">
        <v>75170</v>
      </c>
      <c r="H8" s="195">
        <v>159111</v>
      </c>
      <c r="I8" s="195">
        <v>199941</v>
      </c>
      <c r="J8" s="195">
        <v>172351</v>
      </c>
      <c r="K8" s="195">
        <v>145539</v>
      </c>
      <c r="L8" s="195">
        <v>122889</v>
      </c>
      <c r="M8" s="195">
        <v>113690</v>
      </c>
      <c r="N8" s="202">
        <f t="shared" si="0"/>
        <v>531403</v>
      </c>
    </row>
    <row r="9" spans="1:14" ht="18" customHeight="1">
      <c r="A9" s="185" t="s">
        <v>78</v>
      </c>
      <c r="B9" s="203">
        <v>23519</v>
      </c>
      <c r="C9" s="203">
        <v>26378</v>
      </c>
      <c r="D9" s="203">
        <v>32400</v>
      </c>
      <c r="E9" s="203">
        <v>37572</v>
      </c>
      <c r="F9" s="203">
        <v>47181</v>
      </c>
      <c r="G9" s="203">
        <v>66150</v>
      </c>
      <c r="H9" s="203">
        <v>135891</v>
      </c>
      <c r="I9" s="203">
        <v>170591</v>
      </c>
      <c r="J9" s="203">
        <v>140132</v>
      </c>
      <c r="K9" s="203">
        <v>125978</v>
      </c>
      <c r="L9" s="203">
        <v>106915</v>
      </c>
      <c r="M9" s="203">
        <v>97071</v>
      </c>
      <c r="N9" s="202">
        <f t="shared" si="0"/>
        <v>446614</v>
      </c>
    </row>
    <row r="10" spans="1:14" ht="18" customHeight="1">
      <c r="A10" s="185" t="s">
        <v>79</v>
      </c>
      <c r="B10" s="203">
        <v>12199</v>
      </c>
      <c r="C10" s="203">
        <v>12992</v>
      </c>
      <c r="D10" s="203">
        <v>15809</v>
      </c>
      <c r="E10" s="203">
        <v>19971</v>
      </c>
      <c r="F10" s="203">
        <v>27854</v>
      </c>
      <c r="G10" s="203">
        <v>41758</v>
      </c>
      <c r="H10" s="203">
        <v>96579</v>
      </c>
      <c r="I10" s="203">
        <v>127895</v>
      </c>
      <c r="J10" s="203">
        <v>101271</v>
      </c>
      <c r="K10" s="203">
        <v>88461</v>
      </c>
      <c r="L10" s="203">
        <v>71490</v>
      </c>
      <c r="M10" s="203">
        <v>64539</v>
      </c>
      <c r="N10" s="202">
        <f t="shared" si="0"/>
        <v>325745</v>
      </c>
    </row>
    <row r="11" spans="1:14" ht="18" customHeight="1">
      <c r="A11" s="185" t="s">
        <v>32</v>
      </c>
      <c r="B11" s="203">
        <v>313</v>
      </c>
      <c r="C11" s="203">
        <v>401</v>
      </c>
      <c r="D11" s="203">
        <v>754</v>
      </c>
      <c r="E11" s="203">
        <v>1027</v>
      </c>
      <c r="F11" s="203">
        <v>1346</v>
      </c>
      <c r="G11" s="203">
        <v>1667</v>
      </c>
      <c r="H11" s="203">
        <v>2265</v>
      </c>
      <c r="I11" s="203">
        <v>2154</v>
      </c>
      <c r="J11" s="203">
        <v>1738</v>
      </c>
      <c r="K11" s="203">
        <v>1414</v>
      </c>
      <c r="L11" s="203">
        <v>1574</v>
      </c>
      <c r="M11" s="203">
        <v>1666</v>
      </c>
      <c r="N11" s="202">
        <f t="shared" si="0"/>
        <v>6157</v>
      </c>
    </row>
    <row r="12" spans="1:14" ht="18" customHeight="1">
      <c r="A12" s="185" t="s">
        <v>40</v>
      </c>
      <c r="B12" s="203">
        <v>108</v>
      </c>
      <c r="C12" s="203">
        <v>89</v>
      </c>
      <c r="D12" s="203">
        <v>94</v>
      </c>
      <c r="E12" s="203">
        <v>117</v>
      </c>
      <c r="F12" s="203">
        <v>200</v>
      </c>
      <c r="G12" s="203">
        <v>132</v>
      </c>
      <c r="H12" s="203">
        <v>276</v>
      </c>
      <c r="I12" s="203">
        <v>557</v>
      </c>
      <c r="J12" s="203">
        <v>624</v>
      </c>
      <c r="K12" s="203">
        <v>1070</v>
      </c>
      <c r="L12" s="203">
        <v>1016</v>
      </c>
      <c r="M12" s="203">
        <v>636</v>
      </c>
      <c r="N12" s="202">
        <f t="shared" si="0"/>
        <v>1457</v>
      </c>
    </row>
    <row r="13" spans="1:14" ht="18" customHeight="1">
      <c r="A13" s="185" t="s">
        <v>36</v>
      </c>
      <c r="B13" s="203">
        <v>171</v>
      </c>
      <c r="C13" s="203">
        <v>472</v>
      </c>
      <c r="D13" s="203">
        <v>148</v>
      </c>
      <c r="E13" s="203">
        <v>144</v>
      </c>
      <c r="F13" s="203">
        <v>303</v>
      </c>
      <c r="G13" s="203">
        <v>387</v>
      </c>
      <c r="H13" s="203">
        <v>1062</v>
      </c>
      <c r="I13" s="203">
        <v>1520</v>
      </c>
      <c r="J13" s="203">
        <v>1450</v>
      </c>
      <c r="K13" s="203">
        <v>969</v>
      </c>
      <c r="L13" s="203">
        <v>867</v>
      </c>
      <c r="M13" s="203">
        <v>484</v>
      </c>
      <c r="N13" s="202">
        <f t="shared" si="0"/>
        <v>4032</v>
      </c>
    </row>
    <row r="14" spans="1:14" ht="18" customHeight="1">
      <c r="A14" s="185" t="s">
        <v>27</v>
      </c>
      <c r="B14" s="203">
        <v>269</v>
      </c>
      <c r="C14" s="203">
        <v>479</v>
      </c>
      <c r="D14" s="203">
        <v>391</v>
      </c>
      <c r="E14" s="203">
        <v>541</v>
      </c>
      <c r="F14" s="203">
        <v>664</v>
      </c>
      <c r="G14" s="203">
        <v>857</v>
      </c>
      <c r="H14" s="203">
        <v>2711</v>
      </c>
      <c r="I14" s="203">
        <v>3488</v>
      </c>
      <c r="J14" s="203">
        <v>4766</v>
      </c>
      <c r="K14" s="203">
        <v>5364</v>
      </c>
      <c r="L14" s="203">
        <v>4688</v>
      </c>
      <c r="M14" s="203">
        <v>2204</v>
      </c>
      <c r="N14" s="202">
        <f t="shared" si="0"/>
        <v>10965</v>
      </c>
    </row>
    <row r="15" spans="1:14" ht="18" customHeight="1">
      <c r="A15" s="185" t="s">
        <v>15</v>
      </c>
      <c r="B15" s="203">
        <v>1608</v>
      </c>
      <c r="C15" s="203">
        <v>1559</v>
      </c>
      <c r="D15" s="203">
        <v>2143</v>
      </c>
      <c r="E15" s="203">
        <v>2443</v>
      </c>
      <c r="F15" s="203">
        <v>3194</v>
      </c>
      <c r="G15" s="203">
        <v>5979</v>
      </c>
      <c r="H15" s="203">
        <v>18450</v>
      </c>
      <c r="I15" s="203">
        <v>30558</v>
      </c>
      <c r="J15" s="203">
        <v>25460</v>
      </c>
      <c r="K15" s="203">
        <v>18900</v>
      </c>
      <c r="L15" s="203">
        <v>11449</v>
      </c>
      <c r="M15" s="203">
        <v>8882</v>
      </c>
      <c r="N15" s="202">
        <f t="shared" si="0"/>
        <v>74468</v>
      </c>
    </row>
    <row r="16" spans="1:14" ht="18" customHeight="1">
      <c r="A16" s="185" t="s">
        <v>20</v>
      </c>
      <c r="B16" s="203">
        <v>748</v>
      </c>
      <c r="C16" s="203">
        <v>426</v>
      </c>
      <c r="D16" s="203">
        <v>541</v>
      </c>
      <c r="E16" s="203">
        <v>931</v>
      </c>
      <c r="F16" s="203">
        <v>1385</v>
      </c>
      <c r="G16" s="203">
        <v>2627</v>
      </c>
      <c r="H16" s="203">
        <v>9527</v>
      </c>
      <c r="I16" s="203">
        <v>8139</v>
      </c>
      <c r="J16" s="203">
        <v>5412</v>
      </c>
      <c r="K16" s="203">
        <v>5151</v>
      </c>
      <c r="L16" s="203">
        <v>3118</v>
      </c>
      <c r="M16" s="203">
        <v>3836</v>
      </c>
      <c r="N16" s="202">
        <f t="shared" si="0"/>
        <v>23078</v>
      </c>
    </row>
    <row r="17" spans="1:14" ht="18" customHeight="1">
      <c r="A17" s="185" t="s">
        <v>31</v>
      </c>
      <c r="B17" s="203">
        <v>415</v>
      </c>
      <c r="C17" s="203">
        <v>271</v>
      </c>
      <c r="D17" s="203">
        <v>299</v>
      </c>
      <c r="E17" s="203">
        <v>620</v>
      </c>
      <c r="F17" s="203">
        <v>828</v>
      </c>
      <c r="G17" s="203">
        <v>1113</v>
      </c>
      <c r="H17" s="203">
        <v>1931</v>
      </c>
      <c r="I17" s="203">
        <v>2301</v>
      </c>
      <c r="J17" s="203">
        <v>2711</v>
      </c>
      <c r="K17" s="203">
        <v>2445</v>
      </c>
      <c r="L17" s="203">
        <v>1981</v>
      </c>
      <c r="M17" s="203">
        <v>1536</v>
      </c>
      <c r="N17" s="202">
        <f t="shared" si="0"/>
        <v>6943</v>
      </c>
    </row>
    <row r="18" spans="1:14" ht="18" customHeight="1">
      <c r="A18" s="185" t="s">
        <v>37</v>
      </c>
      <c r="B18" s="203">
        <v>244</v>
      </c>
      <c r="C18" s="203">
        <v>113</v>
      </c>
      <c r="D18" s="203">
        <v>90</v>
      </c>
      <c r="E18" s="203">
        <v>85</v>
      </c>
      <c r="F18" s="203">
        <v>203</v>
      </c>
      <c r="G18" s="203">
        <v>306</v>
      </c>
      <c r="H18" s="203">
        <v>785</v>
      </c>
      <c r="I18" s="203">
        <v>1914</v>
      </c>
      <c r="J18" s="203">
        <v>831</v>
      </c>
      <c r="K18" s="203">
        <v>1306</v>
      </c>
      <c r="L18" s="203">
        <v>947</v>
      </c>
      <c r="M18" s="203">
        <v>716</v>
      </c>
      <c r="N18" s="202">
        <f t="shared" si="0"/>
        <v>3530</v>
      </c>
    </row>
    <row r="19" spans="1:14" ht="18" customHeight="1">
      <c r="A19" s="185" t="s">
        <v>25</v>
      </c>
      <c r="B19" s="203">
        <v>177</v>
      </c>
      <c r="C19" s="203">
        <v>344</v>
      </c>
      <c r="D19" s="203">
        <v>302</v>
      </c>
      <c r="E19" s="203">
        <v>1507</v>
      </c>
      <c r="F19" s="203">
        <v>5047</v>
      </c>
      <c r="G19" s="203">
        <v>4856</v>
      </c>
      <c r="H19" s="203">
        <v>5847</v>
      </c>
      <c r="I19" s="203">
        <v>7992</v>
      </c>
      <c r="J19" s="203">
        <v>4677</v>
      </c>
      <c r="K19" s="203">
        <v>3885</v>
      </c>
      <c r="L19" s="203">
        <v>2465</v>
      </c>
      <c r="M19" s="203">
        <v>2301</v>
      </c>
      <c r="N19" s="202">
        <f t="shared" si="0"/>
        <v>18516</v>
      </c>
    </row>
    <row r="20" spans="1:14" ht="18" customHeight="1">
      <c r="A20" s="185" t="s">
        <v>22</v>
      </c>
      <c r="B20" s="203">
        <v>713</v>
      </c>
      <c r="C20" s="203">
        <v>703</v>
      </c>
      <c r="D20" s="203">
        <v>551</v>
      </c>
      <c r="E20" s="203">
        <v>651</v>
      </c>
      <c r="F20" s="203">
        <v>1087</v>
      </c>
      <c r="G20" s="203">
        <v>1499</v>
      </c>
      <c r="H20" s="203">
        <v>3397</v>
      </c>
      <c r="I20" s="203">
        <v>6044</v>
      </c>
      <c r="J20" s="203">
        <v>5050</v>
      </c>
      <c r="K20" s="203">
        <v>3954</v>
      </c>
      <c r="L20" s="203">
        <v>2990</v>
      </c>
      <c r="M20" s="203">
        <v>2988</v>
      </c>
      <c r="N20" s="202">
        <f t="shared" si="0"/>
        <v>14491</v>
      </c>
    </row>
    <row r="21" spans="1:14" ht="18" customHeight="1">
      <c r="A21" s="185" t="s">
        <v>50</v>
      </c>
      <c r="B21" s="203">
        <v>39</v>
      </c>
      <c r="C21" s="203">
        <v>83</v>
      </c>
      <c r="D21" s="203">
        <v>101</v>
      </c>
      <c r="E21" s="203">
        <v>118</v>
      </c>
      <c r="F21" s="203">
        <v>165</v>
      </c>
      <c r="G21" s="203">
        <v>194</v>
      </c>
      <c r="H21" s="203">
        <v>244</v>
      </c>
      <c r="I21" s="203">
        <v>432</v>
      </c>
      <c r="J21" s="203">
        <v>402</v>
      </c>
      <c r="K21" s="203">
        <v>508</v>
      </c>
      <c r="L21" s="203">
        <v>207</v>
      </c>
      <c r="M21" s="203">
        <v>203</v>
      </c>
      <c r="N21" s="202">
        <f t="shared" si="0"/>
        <v>1078</v>
      </c>
    </row>
    <row r="22" spans="1:14" ht="18" customHeight="1">
      <c r="A22" s="185" t="s">
        <v>23</v>
      </c>
      <c r="B22" s="203">
        <v>3314</v>
      </c>
      <c r="C22" s="203">
        <v>3062</v>
      </c>
      <c r="D22" s="203">
        <v>3730</v>
      </c>
      <c r="E22" s="203">
        <v>3388</v>
      </c>
      <c r="F22" s="203">
        <v>1648</v>
      </c>
      <c r="G22" s="203">
        <v>1225</v>
      </c>
      <c r="H22" s="203">
        <v>2843</v>
      </c>
      <c r="I22" s="203">
        <v>5510</v>
      </c>
      <c r="J22" s="203">
        <v>3933</v>
      </c>
      <c r="K22" s="203">
        <v>4827</v>
      </c>
      <c r="L22" s="203">
        <v>3994</v>
      </c>
      <c r="M22" s="203">
        <v>3194</v>
      </c>
      <c r="N22" s="202">
        <f t="shared" si="0"/>
        <v>12286</v>
      </c>
    </row>
    <row r="23" spans="1:14" ht="18" customHeight="1">
      <c r="A23" s="185" t="s">
        <v>47</v>
      </c>
      <c r="B23" s="203">
        <v>132</v>
      </c>
      <c r="C23" s="203">
        <v>5</v>
      </c>
      <c r="D23" s="203">
        <v>22</v>
      </c>
      <c r="E23" s="203">
        <v>39</v>
      </c>
      <c r="F23" s="203">
        <v>55</v>
      </c>
      <c r="G23" s="203">
        <v>158</v>
      </c>
      <c r="H23" s="203">
        <v>271</v>
      </c>
      <c r="I23" s="203">
        <v>291</v>
      </c>
      <c r="J23" s="203">
        <v>146</v>
      </c>
      <c r="K23" s="203">
        <v>106</v>
      </c>
      <c r="L23" s="203">
        <v>134</v>
      </c>
      <c r="M23" s="203">
        <v>353</v>
      </c>
      <c r="N23" s="202">
        <f t="shared" si="0"/>
        <v>708</v>
      </c>
    </row>
    <row r="24" spans="1:14" ht="18" customHeight="1">
      <c r="A24" s="185" t="s">
        <v>16</v>
      </c>
      <c r="B24" s="203">
        <v>942</v>
      </c>
      <c r="C24" s="203">
        <v>803</v>
      </c>
      <c r="D24" s="203">
        <v>2008</v>
      </c>
      <c r="E24" s="203">
        <v>2299</v>
      </c>
      <c r="F24" s="203">
        <v>3201</v>
      </c>
      <c r="G24" s="203">
        <v>7265</v>
      </c>
      <c r="H24" s="203">
        <v>17920</v>
      </c>
      <c r="I24" s="203">
        <v>16549</v>
      </c>
      <c r="J24" s="203">
        <v>9797</v>
      </c>
      <c r="K24" s="203">
        <v>11558</v>
      </c>
      <c r="L24" s="203">
        <v>13300</v>
      </c>
      <c r="M24" s="203">
        <v>13683</v>
      </c>
      <c r="N24" s="202">
        <f t="shared" si="0"/>
        <v>44266</v>
      </c>
    </row>
    <row r="25" spans="1:14" ht="18" customHeight="1">
      <c r="A25" s="185" t="s">
        <v>49</v>
      </c>
      <c r="B25" s="203">
        <v>6</v>
      </c>
      <c r="C25" s="203">
        <v>4</v>
      </c>
      <c r="D25" s="203">
        <v>20</v>
      </c>
      <c r="E25" s="203">
        <v>49</v>
      </c>
      <c r="F25" s="203">
        <v>36</v>
      </c>
      <c r="G25" s="203">
        <v>90</v>
      </c>
      <c r="H25" s="203">
        <v>318</v>
      </c>
      <c r="I25" s="203">
        <v>476</v>
      </c>
      <c r="J25" s="203">
        <v>110</v>
      </c>
      <c r="K25" s="203">
        <v>123</v>
      </c>
      <c r="L25" s="203">
        <v>112</v>
      </c>
      <c r="M25" s="203">
        <v>277</v>
      </c>
      <c r="N25" s="202">
        <f t="shared" si="0"/>
        <v>904</v>
      </c>
    </row>
    <row r="26" spans="1:14" ht="18" customHeight="1">
      <c r="A26" s="185" t="s">
        <v>43</v>
      </c>
      <c r="B26" s="203">
        <v>30</v>
      </c>
      <c r="C26" s="203">
        <v>22</v>
      </c>
      <c r="D26" s="203">
        <v>28</v>
      </c>
      <c r="E26" s="203">
        <v>28</v>
      </c>
      <c r="F26" s="203">
        <v>91</v>
      </c>
      <c r="G26" s="203">
        <v>125</v>
      </c>
      <c r="H26" s="203">
        <v>290</v>
      </c>
      <c r="I26" s="203">
        <v>739</v>
      </c>
      <c r="J26" s="203">
        <v>455</v>
      </c>
      <c r="K26" s="203">
        <v>713</v>
      </c>
      <c r="L26" s="203">
        <v>637</v>
      </c>
      <c r="M26" s="203">
        <v>410</v>
      </c>
      <c r="N26" s="202">
        <f t="shared" si="0"/>
        <v>1484</v>
      </c>
    </row>
    <row r="27" spans="1:14" ht="18" customHeight="1">
      <c r="A27" s="185" t="s">
        <v>52</v>
      </c>
      <c r="B27" s="203">
        <v>5</v>
      </c>
      <c r="C27" s="203">
        <v>30</v>
      </c>
      <c r="D27" s="203">
        <v>31</v>
      </c>
      <c r="E27" s="203">
        <v>5</v>
      </c>
      <c r="F27" s="203">
        <v>24</v>
      </c>
      <c r="G27" s="203">
        <v>55</v>
      </c>
      <c r="H27" s="203">
        <v>165</v>
      </c>
      <c r="I27" s="203">
        <v>154</v>
      </c>
      <c r="J27" s="203">
        <v>175</v>
      </c>
      <c r="K27" s="203">
        <v>177</v>
      </c>
      <c r="L27" s="203">
        <v>174</v>
      </c>
      <c r="M27" s="203">
        <v>236</v>
      </c>
      <c r="N27" s="202">
        <f t="shared" si="0"/>
        <v>494</v>
      </c>
    </row>
    <row r="28" spans="1:14" ht="18" customHeight="1">
      <c r="A28" s="185" t="s">
        <v>29</v>
      </c>
      <c r="B28" s="203">
        <v>138</v>
      </c>
      <c r="C28" s="203">
        <v>104</v>
      </c>
      <c r="D28" s="203">
        <v>276</v>
      </c>
      <c r="E28" s="203">
        <v>409</v>
      </c>
      <c r="F28" s="203">
        <v>475</v>
      </c>
      <c r="G28" s="203">
        <v>589</v>
      </c>
      <c r="H28" s="203">
        <v>2036</v>
      </c>
      <c r="I28" s="203">
        <v>4063</v>
      </c>
      <c r="J28" s="203">
        <v>3005</v>
      </c>
      <c r="K28" s="203">
        <v>2576</v>
      </c>
      <c r="L28" s="203">
        <v>2244</v>
      </c>
      <c r="M28" s="203">
        <v>2254</v>
      </c>
      <c r="N28" s="202">
        <f t="shared" si="0"/>
        <v>9104</v>
      </c>
    </row>
    <row r="29" spans="1:14" ht="18" customHeight="1">
      <c r="A29" s="185" t="s">
        <v>34</v>
      </c>
      <c r="B29" s="203">
        <v>59</v>
      </c>
      <c r="C29" s="203">
        <v>100</v>
      </c>
      <c r="D29" s="203">
        <v>142</v>
      </c>
      <c r="E29" s="203">
        <v>219</v>
      </c>
      <c r="F29" s="203">
        <v>343</v>
      </c>
      <c r="G29" s="203">
        <v>518</v>
      </c>
      <c r="H29" s="203">
        <v>1053</v>
      </c>
      <c r="I29" s="203">
        <v>1977</v>
      </c>
      <c r="J29" s="203">
        <v>2263</v>
      </c>
      <c r="K29" s="203">
        <v>935</v>
      </c>
      <c r="L29" s="203">
        <v>947</v>
      </c>
      <c r="M29" s="203">
        <v>639</v>
      </c>
      <c r="N29" s="202">
        <f t="shared" si="0"/>
        <v>5293</v>
      </c>
    </row>
    <row r="30" spans="1:14" ht="18" customHeight="1">
      <c r="A30" s="185" t="s">
        <v>14</v>
      </c>
      <c r="B30" s="203">
        <v>2182</v>
      </c>
      <c r="C30" s="203">
        <v>3165</v>
      </c>
      <c r="D30" s="203">
        <v>2750</v>
      </c>
      <c r="E30" s="203">
        <v>3732</v>
      </c>
      <c r="F30" s="203">
        <v>5133</v>
      </c>
      <c r="G30" s="203">
        <v>8261</v>
      </c>
      <c r="H30" s="203">
        <v>18180</v>
      </c>
      <c r="I30" s="203">
        <v>24791</v>
      </c>
      <c r="J30" s="203">
        <v>19494</v>
      </c>
      <c r="K30" s="203">
        <v>13891</v>
      </c>
      <c r="L30" s="203">
        <v>11840</v>
      </c>
      <c r="M30" s="203">
        <v>12381</v>
      </c>
      <c r="N30" s="202">
        <f t="shared" si="0"/>
        <v>62465</v>
      </c>
    </row>
    <row r="31" spans="1:14" ht="18" customHeight="1">
      <c r="A31" s="185" t="s">
        <v>38</v>
      </c>
      <c r="B31" s="203">
        <v>72</v>
      </c>
      <c r="C31" s="203">
        <v>56</v>
      </c>
      <c r="D31" s="203">
        <v>84</v>
      </c>
      <c r="E31" s="203">
        <v>156</v>
      </c>
      <c r="F31" s="203">
        <v>192</v>
      </c>
      <c r="G31" s="203">
        <v>374</v>
      </c>
      <c r="H31" s="203">
        <v>392</v>
      </c>
      <c r="I31" s="203">
        <v>866</v>
      </c>
      <c r="J31" s="203">
        <v>1770</v>
      </c>
      <c r="K31" s="203">
        <v>1568</v>
      </c>
      <c r="L31" s="203">
        <v>1114</v>
      </c>
      <c r="M31" s="203">
        <v>728</v>
      </c>
      <c r="N31" s="202">
        <f t="shared" si="0"/>
        <v>3028</v>
      </c>
    </row>
    <row r="32" spans="1:14" ht="18" customHeight="1">
      <c r="A32" s="185" t="s">
        <v>41</v>
      </c>
      <c r="B32" s="203">
        <v>88</v>
      </c>
      <c r="C32" s="203">
        <v>156</v>
      </c>
      <c r="D32" s="203">
        <v>198</v>
      </c>
      <c r="E32" s="203">
        <v>220</v>
      </c>
      <c r="F32" s="203">
        <v>213</v>
      </c>
      <c r="G32" s="203">
        <v>501</v>
      </c>
      <c r="H32" s="203">
        <v>774</v>
      </c>
      <c r="I32" s="203">
        <v>1019</v>
      </c>
      <c r="J32" s="203">
        <v>920</v>
      </c>
      <c r="K32" s="203">
        <v>954</v>
      </c>
      <c r="L32" s="203">
        <v>870</v>
      </c>
      <c r="M32" s="203">
        <v>869</v>
      </c>
      <c r="N32" s="202">
        <f t="shared" si="0"/>
        <v>2713</v>
      </c>
    </row>
    <row r="33" spans="1:14" ht="18" customHeight="1">
      <c r="A33" s="185" t="s">
        <v>42</v>
      </c>
      <c r="B33" s="203">
        <v>14</v>
      </c>
      <c r="C33" s="203">
        <v>43</v>
      </c>
      <c r="D33" s="203">
        <v>28</v>
      </c>
      <c r="E33" s="203">
        <v>91</v>
      </c>
      <c r="F33" s="203">
        <v>60</v>
      </c>
      <c r="G33" s="203">
        <v>475</v>
      </c>
      <c r="H33" s="203">
        <v>846</v>
      </c>
      <c r="I33" s="203">
        <v>694</v>
      </c>
      <c r="J33" s="203">
        <v>470</v>
      </c>
      <c r="K33" s="203">
        <v>285</v>
      </c>
      <c r="L33" s="203">
        <v>262</v>
      </c>
      <c r="M33" s="203">
        <v>239</v>
      </c>
      <c r="N33" s="202">
        <f t="shared" si="0"/>
        <v>2010</v>
      </c>
    </row>
    <row r="34" spans="1:14" ht="18" customHeight="1">
      <c r="A34" s="185" t="s">
        <v>44</v>
      </c>
      <c r="B34" s="203">
        <v>65</v>
      </c>
      <c r="C34" s="203">
        <v>27</v>
      </c>
      <c r="D34" s="203">
        <v>31</v>
      </c>
      <c r="E34" s="203">
        <v>41</v>
      </c>
      <c r="F34" s="203">
        <v>299</v>
      </c>
      <c r="G34" s="203">
        <v>206</v>
      </c>
      <c r="H34" s="203">
        <v>292</v>
      </c>
      <c r="I34" s="203">
        <v>456</v>
      </c>
      <c r="J34" s="203">
        <v>366</v>
      </c>
      <c r="K34" s="203">
        <v>517</v>
      </c>
      <c r="L34" s="203">
        <v>325</v>
      </c>
      <c r="M34" s="203">
        <v>278</v>
      </c>
      <c r="N34" s="202">
        <f t="shared" si="0"/>
        <v>1114</v>
      </c>
    </row>
    <row r="35" spans="1:14" ht="18" customHeight="1">
      <c r="A35" s="185" t="s">
        <v>30</v>
      </c>
      <c r="B35" s="203">
        <v>132</v>
      </c>
      <c r="C35" s="203">
        <v>161</v>
      </c>
      <c r="D35" s="203">
        <v>161</v>
      </c>
      <c r="E35" s="203">
        <v>561</v>
      </c>
      <c r="F35" s="203">
        <v>789</v>
      </c>
      <c r="G35" s="203">
        <v>892</v>
      </c>
      <c r="H35" s="203">
        <v>2314</v>
      </c>
      <c r="I35" s="203">
        <v>2451</v>
      </c>
      <c r="J35" s="203">
        <v>2556</v>
      </c>
      <c r="K35" s="203">
        <v>2348</v>
      </c>
      <c r="L35" s="203">
        <v>1565</v>
      </c>
      <c r="M35" s="203">
        <v>1363</v>
      </c>
      <c r="N35" s="202">
        <f t="shared" si="0"/>
        <v>7321</v>
      </c>
    </row>
    <row r="36" spans="1:14" ht="18" customHeight="1">
      <c r="A36" s="185" t="s">
        <v>26</v>
      </c>
      <c r="B36" s="203">
        <v>215</v>
      </c>
      <c r="C36" s="203">
        <v>314</v>
      </c>
      <c r="D36" s="203">
        <v>886</v>
      </c>
      <c r="E36" s="203">
        <v>550</v>
      </c>
      <c r="F36" s="203">
        <v>873</v>
      </c>
      <c r="G36" s="203">
        <v>1407</v>
      </c>
      <c r="H36" s="203">
        <v>2390</v>
      </c>
      <c r="I36" s="203">
        <v>2760</v>
      </c>
      <c r="J36" s="203">
        <v>2690</v>
      </c>
      <c r="K36" s="203">
        <v>2917</v>
      </c>
      <c r="L36" s="203">
        <v>2670</v>
      </c>
      <c r="M36" s="203">
        <v>2183</v>
      </c>
      <c r="N36" s="202">
        <f t="shared" si="0"/>
        <v>7840</v>
      </c>
    </row>
    <row r="37" spans="1:14" ht="18" customHeight="1">
      <c r="A37" s="185" t="s">
        <v>19</v>
      </c>
      <c r="B37" s="203">
        <v>1307</v>
      </c>
      <c r="C37" s="203">
        <v>1060</v>
      </c>
      <c r="D37" s="203">
        <v>1583</v>
      </c>
      <c r="E37" s="203">
        <v>1864</v>
      </c>
      <c r="F37" s="203">
        <v>2555</v>
      </c>
      <c r="G37" s="203">
        <v>3390</v>
      </c>
      <c r="H37" s="203">
        <v>7047</v>
      </c>
      <c r="I37" s="203">
        <v>11550</v>
      </c>
      <c r="J37" s="203">
        <v>8379</v>
      </c>
      <c r="K37" s="203">
        <v>8314</v>
      </c>
      <c r="L37" s="203">
        <v>8204</v>
      </c>
      <c r="M37" s="203">
        <v>7240</v>
      </c>
      <c r="N37" s="202">
        <f t="shared" si="0"/>
        <v>26976</v>
      </c>
    </row>
    <row r="38" spans="1:14" ht="18" customHeight="1">
      <c r="A38" s="185" t="s">
        <v>80</v>
      </c>
      <c r="B38" s="203">
        <v>199</v>
      </c>
      <c r="C38" s="203">
        <v>684</v>
      </c>
      <c r="D38" s="203">
        <v>544</v>
      </c>
      <c r="E38" s="203">
        <v>690</v>
      </c>
      <c r="F38" s="203">
        <v>578</v>
      </c>
      <c r="G38" s="203">
        <v>1123</v>
      </c>
      <c r="H38" s="203">
        <v>6449</v>
      </c>
      <c r="I38" s="203">
        <v>4855</v>
      </c>
      <c r="J38" s="203">
        <v>3753</v>
      </c>
      <c r="K38" s="203">
        <v>4748</v>
      </c>
      <c r="L38" s="203">
        <v>4439</v>
      </c>
      <c r="M38" s="203">
        <v>2919</v>
      </c>
      <c r="N38" s="202">
        <f t="shared" si="0"/>
        <v>15057</v>
      </c>
    </row>
    <row r="39" spans="1:14" ht="18" customHeight="1">
      <c r="A39" s="185" t="s">
        <v>46</v>
      </c>
      <c r="B39" s="203">
        <v>28</v>
      </c>
      <c r="C39" s="203">
        <v>21</v>
      </c>
      <c r="D39" s="203">
        <v>13</v>
      </c>
      <c r="E39" s="203">
        <v>65</v>
      </c>
      <c r="F39" s="203">
        <v>29</v>
      </c>
      <c r="G39" s="203">
        <v>130</v>
      </c>
      <c r="H39" s="203">
        <v>305</v>
      </c>
      <c r="I39" s="203">
        <v>668</v>
      </c>
      <c r="J39" s="203">
        <v>263</v>
      </c>
      <c r="K39" s="203">
        <v>226</v>
      </c>
      <c r="L39" s="203">
        <v>167</v>
      </c>
      <c r="M39" s="203">
        <v>179</v>
      </c>
      <c r="N39" s="202">
        <f t="shared" si="0"/>
        <v>1236</v>
      </c>
    </row>
    <row r="40" spans="1:14" ht="30" customHeight="1">
      <c r="A40" s="185" t="s">
        <v>35</v>
      </c>
      <c r="B40" s="203">
        <v>53</v>
      </c>
      <c r="C40" s="203">
        <v>523</v>
      </c>
      <c r="D40" s="203">
        <v>53</v>
      </c>
      <c r="E40" s="203">
        <v>100</v>
      </c>
      <c r="F40" s="203">
        <v>204</v>
      </c>
      <c r="G40" s="203">
        <v>309</v>
      </c>
      <c r="H40" s="203">
        <v>1341</v>
      </c>
      <c r="I40" s="203">
        <v>1491</v>
      </c>
      <c r="J40" s="203">
        <v>1267</v>
      </c>
      <c r="K40" s="203">
        <v>1218</v>
      </c>
      <c r="L40" s="203">
        <v>1349</v>
      </c>
      <c r="M40" s="203">
        <v>656</v>
      </c>
      <c r="N40" s="202">
        <f t="shared" si="0"/>
        <v>4099</v>
      </c>
    </row>
    <row r="41" spans="1:14" ht="18" customHeight="1">
      <c r="A41" s="185" t="s">
        <v>28</v>
      </c>
      <c r="B41" s="203">
        <v>118</v>
      </c>
      <c r="C41" s="203">
        <v>140</v>
      </c>
      <c r="D41" s="203">
        <v>478</v>
      </c>
      <c r="E41" s="203">
        <v>525</v>
      </c>
      <c r="F41" s="203">
        <v>345</v>
      </c>
      <c r="G41" s="203">
        <v>684</v>
      </c>
      <c r="H41" s="203">
        <v>4803</v>
      </c>
      <c r="I41" s="203">
        <v>2696</v>
      </c>
      <c r="J41" s="203">
        <v>2223</v>
      </c>
      <c r="K41" s="203">
        <v>3304</v>
      </c>
      <c r="L41" s="203">
        <v>2923</v>
      </c>
      <c r="M41" s="203">
        <v>2084</v>
      </c>
      <c r="N41" s="202">
        <f t="shared" si="0"/>
        <v>9722</v>
      </c>
    </row>
    <row r="42" spans="1:14" ht="18" customHeight="1">
      <c r="A42" s="185" t="s">
        <v>39</v>
      </c>
      <c r="B42" s="203">
        <v>177</v>
      </c>
      <c r="C42" s="203">
        <v>172</v>
      </c>
      <c r="D42" s="203">
        <v>185</v>
      </c>
      <c r="E42" s="203">
        <v>165</v>
      </c>
      <c r="F42" s="203">
        <v>127</v>
      </c>
      <c r="G42" s="203">
        <v>234</v>
      </c>
      <c r="H42" s="203">
        <v>414</v>
      </c>
      <c r="I42" s="203">
        <v>736</v>
      </c>
      <c r="J42" s="203">
        <v>1134</v>
      </c>
      <c r="K42" s="203">
        <v>1804</v>
      </c>
      <c r="L42" s="203">
        <v>1212</v>
      </c>
      <c r="M42" s="203">
        <v>997</v>
      </c>
      <c r="N42" s="202">
        <f t="shared" si="0"/>
        <v>2284</v>
      </c>
    </row>
    <row r="43" spans="1:14" ht="18" customHeight="1">
      <c r="A43" s="185" t="s">
        <v>24</v>
      </c>
      <c r="B43" s="203">
        <v>941</v>
      </c>
      <c r="C43" s="203">
        <v>901</v>
      </c>
      <c r="D43" s="203">
        <v>1643</v>
      </c>
      <c r="E43" s="203">
        <v>2273</v>
      </c>
      <c r="F43" s="203">
        <v>1637</v>
      </c>
      <c r="G43" s="203">
        <v>2447</v>
      </c>
      <c r="H43" s="203">
        <v>3689</v>
      </c>
      <c r="I43" s="203">
        <v>4370</v>
      </c>
      <c r="J43" s="203">
        <v>3294</v>
      </c>
      <c r="K43" s="203">
        <v>4117</v>
      </c>
      <c r="L43" s="203">
        <v>2872</v>
      </c>
      <c r="M43" s="203">
        <v>3143</v>
      </c>
      <c r="N43" s="202">
        <f t="shared" si="0"/>
        <v>11353</v>
      </c>
    </row>
    <row r="44" spans="1:14" ht="18" customHeight="1">
      <c r="A44" s="185" t="s">
        <v>17</v>
      </c>
      <c r="B44" s="203">
        <v>3557</v>
      </c>
      <c r="C44" s="203">
        <v>4873</v>
      </c>
      <c r="D44" s="203">
        <v>6126</v>
      </c>
      <c r="E44" s="203">
        <v>6082</v>
      </c>
      <c r="F44" s="203">
        <v>7379</v>
      </c>
      <c r="G44" s="203">
        <v>8257</v>
      </c>
      <c r="H44" s="203">
        <v>8952</v>
      </c>
      <c r="I44" s="203">
        <v>8176</v>
      </c>
      <c r="J44" s="203">
        <v>9662</v>
      </c>
      <c r="K44" s="203">
        <v>10536</v>
      </c>
      <c r="L44" s="203">
        <v>10142</v>
      </c>
      <c r="M44" s="203">
        <v>10091</v>
      </c>
      <c r="N44" s="202">
        <f t="shared" si="0"/>
        <v>26790</v>
      </c>
    </row>
    <row r="45" spans="1:14" ht="18" customHeight="1">
      <c r="A45" s="185" t="s">
        <v>18</v>
      </c>
      <c r="B45" s="203">
        <v>5031</v>
      </c>
      <c r="C45" s="203">
        <v>5577</v>
      </c>
      <c r="D45" s="203">
        <v>6382</v>
      </c>
      <c r="E45" s="203">
        <v>6392</v>
      </c>
      <c r="F45" s="203">
        <v>6720</v>
      </c>
      <c r="G45" s="203">
        <v>8524</v>
      </c>
      <c r="H45" s="203">
        <v>12537</v>
      </c>
      <c r="I45" s="203">
        <v>12419</v>
      </c>
      <c r="J45" s="203">
        <v>11453</v>
      </c>
      <c r="K45" s="203">
        <v>7052</v>
      </c>
      <c r="L45" s="203">
        <v>7882</v>
      </c>
      <c r="M45" s="203">
        <v>7480</v>
      </c>
      <c r="N45" s="202">
        <f t="shared" si="0"/>
        <v>36409</v>
      </c>
    </row>
    <row r="46" spans="1:14" ht="18" customHeight="1">
      <c r="A46" s="185" t="s">
        <v>81</v>
      </c>
      <c r="B46" s="203">
        <v>108</v>
      </c>
      <c r="C46" s="203">
        <v>119</v>
      </c>
      <c r="D46" s="203">
        <v>128</v>
      </c>
      <c r="E46" s="203">
        <v>135</v>
      </c>
      <c r="F46" s="203">
        <v>331</v>
      </c>
      <c r="G46" s="203">
        <v>417</v>
      </c>
      <c r="H46" s="203">
        <v>224</v>
      </c>
      <c r="I46" s="203">
        <v>590</v>
      </c>
      <c r="J46" s="203">
        <v>1186</v>
      </c>
      <c r="K46" s="203">
        <v>946</v>
      </c>
      <c r="L46" s="203">
        <v>674</v>
      </c>
      <c r="M46" s="203">
        <v>662</v>
      </c>
      <c r="N46" s="202">
        <f t="shared" si="0"/>
        <v>2000</v>
      </c>
    </row>
    <row r="47" spans="1:14" ht="18" customHeight="1">
      <c r="A47" s="185" t="s">
        <v>82</v>
      </c>
      <c r="B47" s="203">
        <v>82</v>
      </c>
      <c r="C47" s="203">
        <v>138</v>
      </c>
      <c r="D47" s="203">
        <v>191</v>
      </c>
      <c r="E47" s="203">
        <v>185</v>
      </c>
      <c r="F47" s="203">
        <v>206</v>
      </c>
      <c r="G47" s="203">
        <v>614</v>
      </c>
      <c r="H47" s="203">
        <v>832</v>
      </c>
      <c r="I47" s="203">
        <v>944</v>
      </c>
      <c r="J47" s="203">
        <v>2381</v>
      </c>
      <c r="K47" s="203">
        <v>468</v>
      </c>
      <c r="L47" s="203">
        <v>276</v>
      </c>
      <c r="M47" s="203">
        <v>630</v>
      </c>
      <c r="N47" s="202">
        <f t="shared" si="0"/>
        <v>4157</v>
      </c>
    </row>
    <row r="48" spans="1:14" ht="18" customHeight="1">
      <c r="A48" s="185" t="s">
        <v>55</v>
      </c>
      <c r="B48" s="203"/>
      <c r="C48" s="203">
        <v>17</v>
      </c>
      <c r="D48" s="203">
        <v>15</v>
      </c>
      <c r="E48" s="203">
        <v>3</v>
      </c>
      <c r="F48" s="203">
        <v>6</v>
      </c>
      <c r="G48" s="203">
        <v>75</v>
      </c>
      <c r="H48" s="203">
        <v>30</v>
      </c>
      <c r="I48" s="203">
        <v>59</v>
      </c>
      <c r="J48" s="203">
        <v>40</v>
      </c>
      <c r="K48" s="203">
        <v>47</v>
      </c>
      <c r="L48" s="203">
        <v>37</v>
      </c>
      <c r="M48" s="203">
        <v>2</v>
      </c>
      <c r="N48" s="202">
        <f t="shared" si="0"/>
        <v>129</v>
      </c>
    </row>
    <row r="49" spans="1:14" ht="18" customHeight="1">
      <c r="A49" s="185" t="s">
        <v>83</v>
      </c>
      <c r="B49" s="203">
        <v>82</v>
      </c>
      <c r="C49" s="203">
        <v>121</v>
      </c>
      <c r="D49" s="203">
        <v>176</v>
      </c>
      <c r="E49" s="203">
        <v>182</v>
      </c>
      <c r="F49" s="203">
        <v>200</v>
      </c>
      <c r="G49" s="203">
        <v>539</v>
      </c>
      <c r="H49" s="203">
        <v>802</v>
      </c>
      <c r="I49" s="203">
        <v>885</v>
      </c>
      <c r="J49" s="203">
        <v>2341</v>
      </c>
      <c r="K49" s="203">
        <v>421</v>
      </c>
      <c r="L49" s="203">
        <v>239</v>
      </c>
      <c r="M49" s="203">
        <v>628</v>
      </c>
      <c r="N49" s="202">
        <f t="shared" si="0"/>
        <v>4028</v>
      </c>
    </row>
    <row r="50" spans="1:14" ht="18" customHeight="1">
      <c r="A50" s="185" t="s">
        <v>84</v>
      </c>
      <c r="B50" s="203">
        <v>2540</v>
      </c>
      <c r="C50" s="203">
        <v>2074</v>
      </c>
      <c r="D50" s="203">
        <v>1788</v>
      </c>
      <c r="E50" s="203">
        <v>1749</v>
      </c>
      <c r="F50" s="203">
        <v>3044</v>
      </c>
      <c r="G50" s="203">
        <v>4325</v>
      </c>
      <c r="H50" s="203">
        <v>7034</v>
      </c>
      <c r="I50" s="203">
        <v>8148</v>
      </c>
      <c r="J50" s="203">
        <v>11292</v>
      </c>
      <c r="K50" s="203">
        <v>7052</v>
      </c>
      <c r="L50" s="203">
        <v>5886</v>
      </c>
      <c r="M50" s="203">
        <v>5890</v>
      </c>
      <c r="N50" s="202">
        <f t="shared" si="0"/>
        <v>26474</v>
      </c>
    </row>
    <row r="51" spans="1:14" ht="18" customHeight="1">
      <c r="A51" s="185" t="s">
        <v>85</v>
      </c>
      <c r="B51" s="203">
        <v>2497</v>
      </c>
      <c r="C51" s="203">
        <v>1930</v>
      </c>
      <c r="D51" s="203">
        <v>1624</v>
      </c>
      <c r="E51" s="203">
        <v>1622</v>
      </c>
      <c r="F51" s="203">
        <v>2832</v>
      </c>
      <c r="G51" s="203">
        <v>3788</v>
      </c>
      <c r="H51" s="203">
        <v>5872</v>
      </c>
      <c r="I51" s="203">
        <v>7139</v>
      </c>
      <c r="J51" s="203">
        <v>6867</v>
      </c>
      <c r="K51" s="203">
        <v>5799</v>
      </c>
      <c r="L51" s="203">
        <v>4911</v>
      </c>
      <c r="M51" s="203">
        <v>4851</v>
      </c>
      <c r="N51" s="202">
        <f t="shared" si="0"/>
        <v>19878</v>
      </c>
    </row>
    <row r="52" spans="1:14" ht="18" customHeight="1">
      <c r="A52" s="185" t="s">
        <v>45</v>
      </c>
      <c r="B52" s="203">
        <v>23</v>
      </c>
      <c r="C52" s="203">
        <v>10</v>
      </c>
      <c r="D52" s="203">
        <v>25</v>
      </c>
      <c r="E52" s="203">
        <v>46</v>
      </c>
      <c r="F52" s="203">
        <v>80</v>
      </c>
      <c r="G52" s="203">
        <v>198</v>
      </c>
      <c r="H52" s="203">
        <v>148</v>
      </c>
      <c r="I52" s="203">
        <v>336</v>
      </c>
      <c r="J52" s="203">
        <v>431</v>
      </c>
      <c r="K52" s="203">
        <v>428</v>
      </c>
      <c r="L52" s="203">
        <v>346</v>
      </c>
      <c r="M52" s="203">
        <v>171</v>
      </c>
      <c r="N52" s="202">
        <f t="shared" si="0"/>
        <v>915</v>
      </c>
    </row>
    <row r="53" spans="1:14" ht="18" customHeight="1">
      <c r="A53" s="185" t="s">
        <v>21</v>
      </c>
      <c r="B53" s="203">
        <v>2474</v>
      </c>
      <c r="C53" s="203">
        <v>1920</v>
      </c>
      <c r="D53" s="203">
        <v>1599</v>
      </c>
      <c r="E53" s="203">
        <v>1576</v>
      </c>
      <c r="F53" s="203">
        <v>2752</v>
      </c>
      <c r="G53" s="203">
        <v>3590</v>
      </c>
      <c r="H53" s="203">
        <v>5724</v>
      </c>
      <c r="I53" s="203">
        <v>6803</v>
      </c>
      <c r="J53" s="203">
        <v>6430</v>
      </c>
      <c r="K53" s="203">
        <v>5371</v>
      </c>
      <c r="L53" s="203">
        <v>4561</v>
      </c>
      <c r="M53" s="203">
        <v>4680</v>
      </c>
      <c r="N53" s="202">
        <f t="shared" si="0"/>
        <v>18957</v>
      </c>
    </row>
    <row r="54" spans="1:14" ht="30" customHeight="1">
      <c r="A54" s="185" t="s">
        <v>86</v>
      </c>
      <c r="B54" s="203"/>
      <c r="C54" s="203"/>
      <c r="D54" s="203"/>
      <c r="E54" s="203"/>
      <c r="F54" s="203"/>
      <c r="G54" s="203"/>
      <c r="H54" s="203"/>
      <c r="I54" s="203"/>
      <c r="J54" s="203">
        <v>6</v>
      </c>
      <c r="K54" s="203"/>
      <c r="L54" s="203">
        <v>4</v>
      </c>
      <c r="M54" s="203"/>
      <c r="N54" s="202">
        <f t="shared" si="0"/>
        <v>6</v>
      </c>
    </row>
    <row r="55" spans="1:14" ht="30" customHeight="1">
      <c r="A55" s="185" t="s">
        <v>87</v>
      </c>
      <c r="B55" s="203">
        <v>43</v>
      </c>
      <c r="C55" s="203">
        <v>144</v>
      </c>
      <c r="D55" s="203">
        <v>164</v>
      </c>
      <c r="E55" s="203">
        <v>127</v>
      </c>
      <c r="F55" s="203">
        <v>212</v>
      </c>
      <c r="G55" s="203">
        <v>537</v>
      </c>
      <c r="H55" s="203">
        <v>1162</v>
      </c>
      <c r="I55" s="203">
        <v>1009</v>
      </c>
      <c r="J55" s="203">
        <v>4425</v>
      </c>
      <c r="K55" s="203">
        <v>1253</v>
      </c>
      <c r="L55" s="203">
        <v>975</v>
      </c>
      <c r="M55" s="203">
        <v>1039</v>
      </c>
      <c r="N55" s="202">
        <f t="shared" si="0"/>
        <v>6596</v>
      </c>
    </row>
    <row r="56" spans="1:14" ht="18" customHeight="1">
      <c r="A56" s="185" t="s">
        <v>54</v>
      </c>
      <c r="B56" s="203">
        <v>19</v>
      </c>
      <c r="C56" s="203"/>
      <c r="D56" s="203">
        <v>4</v>
      </c>
      <c r="E56" s="203">
        <v>26</v>
      </c>
      <c r="F56" s="203">
        <v>4</v>
      </c>
      <c r="G56" s="203">
        <v>19</v>
      </c>
      <c r="H56" s="203">
        <v>15</v>
      </c>
      <c r="I56" s="203">
        <v>62</v>
      </c>
      <c r="J56" s="203">
        <v>1068</v>
      </c>
      <c r="K56" s="203">
        <v>209</v>
      </c>
      <c r="L56" s="203">
        <v>95</v>
      </c>
      <c r="M56" s="203">
        <v>110</v>
      </c>
      <c r="N56" s="202">
        <f t="shared" si="0"/>
        <v>1145</v>
      </c>
    </row>
    <row r="57" spans="1:14" ht="42.95" customHeight="1">
      <c r="A57" s="185" t="s">
        <v>88</v>
      </c>
      <c r="B57" s="203">
        <v>24</v>
      </c>
      <c r="C57" s="203">
        <v>144</v>
      </c>
      <c r="D57" s="203">
        <v>160</v>
      </c>
      <c r="E57" s="203">
        <v>101</v>
      </c>
      <c r="F57" s="203">
        <v>208</v>
      </c>
      <c r="G57" s="203">
        <v>518</v>
      </c>
      <c r="H57" s="203">
        <v>1147</v>
      </c>
      <c r="I57" s="203">
        <v>947</v>
      </c>
      <c r="J57" s="203">
        <v>3357</v>
      </c>
      <c r="K57" s="203">
        <v>1044</v>
      </c>
      <c r="L57" s="203">
        <v>880</v>
      </c>
      <c r="M57" s="203">
        <v>929</v>
      </c>
      <c r="N57" s="202">
        <f t="shared" si="0"/>
        <v>5451</v>
      </c>
    </row>
    <row r="58" spans="1:14" ht="18" customHeight="1">
      <c r="A58" s="185" t="s">
        <v>89</v>
      </c>
      <c r="B58" s="203">
        <v>2712</v>
      </c>
      <c r="C58" s="203">
        <v>1767</v>
      </c>
      <c r="D58" s="203">
        <v>1842</v>
      </c>
      <c r="E58" s="203">
        <v>2664</v>
      </c>
      <c r="F58" s="203">
        <v>2686</v>
      </c>
      <c r="G58" s="203">
        <v>3114</v>
      </c>
      <c r="H58" s="203">
        <v>7454</v>
      </c>
      <c r="I58" s="203">
        <v>9989</v>
      </c>
      <c r="J58" s="203">
        <v>12862</v>
      </c>
      <c r="K58" s="203">
        <v>8828</v>
      </c>
      <c r="L58" s="203">
        <v>7452</v>
      </c>
      <c r="M58" s="203">
        <v>7252</v>
      </c>
      <c r="N58" s="202">
        <f t="shared" si="0"/>
        <v>30305</v>
      </c>
    </row>
    <row r="59" spans="1:14" ht="18" customHeight="1">
      <c r="A59" s="185" t="s">
        <v>48</v>
      </c>
      <c r="B59" s="203">
        <v>47</v>
      </c>
      <c r="C59" s="203">
        <v>71</v>
      </c>
      <c r="D59" s="203">
        <v>23</v>
      </c>
      <c r="E59" s="203">
        <v>58</v>
      </c>
      <c r="F59" s="203">
        <v>148</v>
      </c>
      <c r="G59" s="203">
        <v>116</v>
      </c>
      <c r="H59" s="203">
        <v>143</v>
      </c>
      <c r="I59" s="203">
        <v>370</v>
      </c>
      <c r="J59" s="203">
        <v>339</v>
      </c>
      <c r="K59" s="203">
        <v>300</v>
      </c>
      <c r="L59" s="203">
        <v>187</v>
      </c>
      <c r="M59" s="203">
        <v>194</v>
      </c>
      <c r="N59" s="202">
        <f t="shared" si="0"/>
        <v>852</v>
      </c>
    </row>
    <row r="60" spans="1:14" ht="18" customHeight="1">
      <c r="A60" s="185" t="s">
        <v>53</v>
      </c>
      <c r="B60" s="203">
        <v>24</v>
      </c>
      <c r="C60" s="203">
        <v>32</v>
      </c>
      <c r="D60" s="203">
        <v>6</v>
      </c>
      <c r="E60" s="203">
        <v>15</v>
      </c>
      <c r="F60" s="203">
        <v>8</v>
      </c>
      <c r="G60" s="203">
        <v>53</v>
      </c>
      <c r="H60" s="203">
        <v>50</v>
      </c>
      <c r="I60" s="203">
        <v>118</v>
      </c>
      <c r="J60" s="203">
        <v>552</v>
      </c>
      <c r="K60" s="203">
        <v>294</v>
      </c>
      <c r="L60" s="203">
        <v>151</v>
      </c>
      <c r="M60" s="203">
        <v>38</v>
      </c>
      <c r="N60" s="202">
        <f t="shared" si="0"/>
        <v>720</v>
      </c>
    </row>
    <row r="61" spans="1:14" ht="18" customHeight="1">
      <c r="A61" s="185" t="s">
        <v>56</v>
      </c>
      <c r="B61" s="203"/>
      <c r="C61" s="203"/>
      <c r="D61" s="203">
        <v>4</v>
      </c>
      <c r="E61" s="203">
        <v>2</v>
      </c>
      <c r="F61" s="203">
        <v>6</v>
      </c>
      <c r="G61" s="203">
        <v>46</v>
      </c>
      <c r="H61" s="203">
        <v>51</v>
      </c>
      <c r="I61" s="203">
        <v>48</v>
      </c>
      <c r="J61" s="203">
        <v>24</v>
      </c>
      <c r="K61" s="203">
        <v>12</v>
      </c>
      <c r="L61" s="203">
        <v>66</v>
      </c>
      <c r="M61" s="203">
        <v>34</v>
      </c>
      <c r="N61" s="202">
        <f t="shared" si="0"/>
        <v>123</v>
      </c>
    </row>
    <row r="62" spans="1:14" ht="18" customHeight="1">
      <c r="A62" s="185" t="s">
        <v>33</v>
      </c>
      <c r="B62" s="203">
        <v>16</v>
      </c>
      <c r="C62" s="203">
        <v>14</v>
      </c>
      <c r="D62" s="203">
        <v>118</v>
      </c>
      <c r="E62" s="203">
        <v>79</v>
      </c>
      <c r="F62" s="203">
        <v>104</v>
      </c>
      <c r="G62" s="203">
        <v>681</v>
      </c>
      <c r="H62" s="203">
        <v>4447</v>
      </c>
      <c r="I62" s="203">
        <v>5538</v>
      </c>
      <c r="J62" s="203">
        <v>5623</v>
      </c>
      <c r="K62" s="203">
        <v>3322</v>
      </c>
      <c r="L62" s="203">
        <v>3183</v>
      </c>
      <c r="M62" s="203">
        <v>2889</v>
      </c>
      <c r="N62" s="202">
        <f t="shared" si="0"/>
        <v>15608</v>
      </c>
    </row>
    <row r="63" spans="1:14" ht="18" customHeight="1">
      <c r="A63" s="185" t="s">
        <v>90</v>
      </c>
      <c r="B63" s="203">
        <v>2625</v>
      </c>
      <c r="C63" s="203">
        <v>1650</v>
      </c>
      <c r="D63" s="203">
        <v>1691</v>
      </c>
      <c r="E63" s="203">
        <v>2510</v>
      </c>
      <c r="F63" s="203">
        <v>2420</v>
      </c>
      <c r="G63" s="203">
        <v>2218</v>
      </c>
      <c r="H63" s="203">
        <v>2763</v>
      </c>
      <c r="I63" s="203">
        <v>3915</v>
      </c>
      <c r="J63" s="203">
        <v>6324</v>
      </c>
      <c r="K63" s="203">
        <v>4900</v>
      </c>
      <c r="L63" s="203">
        <v>3865</v>
      </c>
      <c r="M63" s="203">
        <v>4097</v>
      </c>
      <c r="N63" s="202">
        <f t="shared" si="0"/>
        <v>13002</v>
      </c>
    </row>
    <row r="64" spans="1:14" ht="42.95" customHeight="1">
      <c r="A64" s="185" t="s">
        <v>91</v>
      </c>
      <c r="B64" s="203">
        <v>130</v>
      </c>
      <c r="C64" s="203">
        <v>118</v>
      </c>
      <c r="D64" s="203">
        <v>76</v>
      </c>
      <c r="E64" s="203">
        <v>83</v>
      </c>
      <c r="F64" s="203">
        <v>96</v>
      </c>
      <c r="G64" s="203">
        <v>95</v>
      </c>
      <c r="H64" s="203">
        <v>185</v>
      </c>
      <c r="I64" s="203">
        <v>524</v>
      </c>
      <c r="J64" s="203">
        <v>624</v>
      </c>
      <c r="K64" s="203">
        <v>236</v>
      </c>
      <c r="L64" s="203">
        <v>194</v>
      </c>
      <c r="M64" s="203">
        <v>204</v>
      </c>
      <c r="N64" s="202">
        <f t="shared" si="0"/>
        <v>1333</v>
      </c>
    </row>
    <row r="65" spans="1:14" ht="18" customHeight="1">
      <c r="A65" s="185" t="s">
        <v>51</v>
      </c>
      <c r="B65" s="203">
        <v>100</v>
      </c>
      <c r="C65" s="203">
        <v>98</v>
      </c>
      <c r="D65" s="203">
        <v>66</v>
      </c>
      <c r="E65" s="203">
        <v>74</v>
      </c>
      <c r="F65" s="203">
        <v>91</v>
      </c>
      <c r="G65" s="203">
        <v>87</v>
      </c>
      <c r="H65" s="203">
        <v>150</v>
      </c>
      <c r="I65" s="203">
        <v>204</v>
      </c>
      <c r="J65" s="203">
        <v>211</v>
      </c>
      <c r="K65" s="203">
        <v>166</v>
      </c>
      <c r="L65" s="203">
        <v>146</v>
      </c>
      <c r="M65" s="203">
        <v>145</v>
      </c>
      <c r="N65" s="202">
        <f t="shared" si="0"/>
        <v>565</v>
      </c>
    </row>
    <row r="66" spans="1:14" ht="30" customHeight="1">
      <c r="A66" s="185" t="s">
        <v>92</v>
      </c>
      <c r="B66" s="203">
        <v>30</v>
      </c>
      <c r="C66" s="203">
        <v>20</v>
      </c>
      <c r="D66" s="203">
        <v>10</v>
      </c>
      <c r="E66" s="203">
        <v>9</v>
      </c>
      <c r="F66" s="203">
        <v>5</v>
      </c>
      <c r="G66" s="203">
        <v>8</v>
      </c>
      <c r="H66" s="203">
        <v>35</v>
      </c>
      <c r="I66" s="203">
        <v>320</v>
      </c>
      <c r="J66" s="203">
        <v>413</v>
      </c>
      <c r="K66" s="203">
        <v>70</v>
      </c>
      <c r="L66" s="203">
        <v>48</v>
      </c>
      <c r="M66" s="203">
        <v>59</v>
      </c>
      <c r="N66" s="202">
        <f t="shared" si="0"/>
        <v>768</v>
      </c>
    </row>
  </sheetData>
  <phoneticPr fontId="13" type="noConversion"/>
  <pageMargins left="0" right="0" top="0" bottom="0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0B85-293F-4F7D-8E60-80D4F7DC487F}">
  <sheetPr>
    <tabColor theme="5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9.5" style="28" customWidth="1"/>
    <col min="2" max="13" width="8.75" style="120" customWidth="1"/>
    <col min="14" max="14" width="10.25" style="143" customWidth="1"/>
    <col min="15" max="16384" width="8.625" style="28"/>
  </cols>
  <sheetData>
    <row r="1" spans="1:14" ht="23.1" customHeight="1">
      <c r="A1" s="38" t="s">
        <v>93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40"/>
    </row>
    <row r="2" spans="1:14" ht="9.9499999999999993" customHeight="1">
      <c r="A2" s="34" t="s">
        <v>71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41"/>
    </row>
    <row r="3" spans="1:14" ht="18" customHeight="1">
      <c r="A3" s="162" t="s">
        <v>71</v>
      </c>
      <c r="B3" s="163"/>
      <c r="C3" s="163"/>
      <c r="D3" s="163"/>
      <c r="E3" s="164" t="s">
        <v>94</v>
      </c>
      <c r="F3" s="165"/>
      <c r="G3" s="165"/>
      <c r="H3" s="166"/>
      <c r="I3" s="166"/>
      <c r="J3" s="166"/>
      <c r="K3" s="166"/>
      <c r="L3" s="166"/>
      <c r="M3" s="166"/>
      <c r="N3" s="167"/>
    </row>
    <row r="4" spans="1:14" ht="42.95" customHeight="1">
      <c r="A4" s="168"/>
      <c r="B4" s="169"/>
      <c r="C4" s="169"/>
      <c r="D4" s="169"/>
      <c r="E4" s="164" t="s">
        <v>74</v>
      </c>
      <c r="F4" s="165"/>
      <c r="G4" s="165"/>
      <c r="H4" s="166"/>
      <c r="I4" s="166"/>
      <c r="J4" s="166"/>
      <c r="K4" s="166"/>
      <c r="L4" s="166"/>
      <c r="M4" s="166"/>
      <c r="N4" s="167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1" t="s">
        <v>73</v>
      </c>
    </row>
    <row r="6" spans="1:14" ht="18" customHeight="1">
      <c r="A6" s="159" t="s">
        <v>75</v>
      </c>
      <c r="B6" s="159">
        <v>379659</v>
      </c>
      <c r="C6" s="159">
        <v>395266</v>
      </c>
      <c r="D6" s="159">
        <v>477711</v>
      </c>
      <c r="E6" s="159">
        <v>554131</v>
      </c>
      <c r="F6" s="159">
        <v>649585</v>
      </c>
      <c r="G6" s="159">
        <v>872435</v>
      </c>
      <c r="H6" s="159">
        <v>1184659</v>
      </c>
      <c r="I6" s="159">
        <v>1178612</v>
      </c>
      <c r="J6" s="159">
        <v>682602</v>
      </c>
      <c r="K6" s="159">
        <v>610056</v>
      </c>
      <c r="L6" s="159">
        <v>550042</v>
      </c>
      <c r="M6" s="159">
        <v>538372</v>
      </c>
      <c r="N6" s="202">
        <f>SUM(H6:J6)</f>
        <v>3045873</v>
      </c>
    </row>
    <row r="7" spans="1:14" ht="18" customHeight="1">
      <c r="A7" s="160" t="s">
        <v>76</v>
      </c>
      <c r="B7" s="160">
        <v>283244</v>
      </c>
      <c r="C7" s="160">
        <v>286412</v>
      </c>
      <c r="D7" s="160">
        <v>307294</v>
      </c>
      <c r="E7" s="160">
        <v>354930</v>
      </c>
      <c r="F7" s="160">
        <v>409253</v>
      </c>
      <c r="G7" s="160">
        <v>597823</v>
      </c>
      <c r="H7" s="160">
        <v>863460</v>
      </c>
      <c r="I7" s="160">
        <v>849439</v>
      </c>
      <c r="J7" s="160">
        <v>418935</v>
      </c>
      <c r="K7" s="160">
        <v>379007</v>
      </c>
      <c r="L7" s="160">
        <v>351291</v>
      </c>
      <c r="M7" s="160">
        <v>357598</v>
      </c>
      <c r="N7" s="202">
        <f t="shared" ref="N7:N66" si="0">SUM(H7:J7)</f>
        <v>2131834</v>
      </c>
    </row>
    <row r="8" spans="1:14" ht="18" customHeight="1">
      <c r="A8" s="195" t="s">
        <v>77</v>
      </c>
      <c r="B8" s="195">
        <v>96415</v>
      </c>
      <c r="C8" s="195">
        <v>108854</v>
      </c>
      <c r="D8" s="195">
        <v>170417</v>
      </c>
      <c r="E8" s="195">
        <v>199201</v>
      </c>
      <c r="F8" s="195">
        <v>240332</v>
      </c>
      <c r="G8" s="195">
        <v>274612</v>
      </c>
      <c r="H8" s="195">
        <v>321199</v>
      </c>
      <c r="I8" s="195">
        <v>329173</v>
      </c>
      <c r="J8" s="195">
        <v>263667</v>
      </c>
      <c r="K8" s="195">
        <v>231049</v>
      </c>
      <c r="L8" s="195">
        <v>198751</v>
      </c>
      <c r="M8" s="195">
        <v>180774</v>
      </c>
      <c r="N8" s="202">
        <f t="shared" si="0"/>
        <v>914039</v>
      </c>
    </row>
    <row r="9" spans="1:14" ht="18" customHeight="1">
      <c r="A9" s="185" t="s">
        <v>78</v>
      </c>
      <c r="B9" s="203">
        <v>83810</v>
      </c>
      <c r="C9" s="203">
        <v>92187</v>
      </c>
      <c r="D9" s="203">
        <v>148500</v>
      </c>
      <c r="E9" s="203">
        <v>175043</v>
      </c>
      <c r="F9" s="203">
        <v>204204</v>
      </c>
      <c r="G9" s="203">
        <v>233864</v>
      </c>
      <c r="H9" s="203">
        <v>263274</v>
      </c>
      <c r="I9" s="203">
        <v>272253</v>
      </c>
      <c r="J9" s="203">
        <v>216614</v>
      </c>
      <c r="K9" s="203">
        <v>194466</v>
      </c>
      <c r="L9" s="203">
        <v>170565</v>
      </c>
      <c r="M9" s="203">
        <v>153393</v>
      </c>
      <c r="N9" s="202">
        <f t="shared" si="0"/>
        <v>752141</v>
      </c>
    </row>
    <row r="10" spans="1:14" ht="18" customHeight="1">
      <c r="A10" s="185" t="s">
        <v>79</v>
      </c>
      <c r="B10" s="203">
        <v>57175</v>
      </c>
      <c r="C10" s="203">
        <v>61320</v>
      </c>
      <c r="D10" s="203">
        <v>79920</v>
      </c>
      <c r="E10" s="203">
        <v>98781</v>
      </c>
      <c r="F10" s="203">
        <v>125614</v>
      </c>
      <c r="G10" s="203">
        <v>146945</v>
      </c>
      <c r="H10" s="203">
        <v>166540</v>
      </c>
      <c r="I10" s="203">
        <v>174077</v>
      </c>
      <c r="J10" s="203">
        <v>131515</v>
      </c>
      <c r="K10" s="203">
        <v>121636</v>
      </c>
      <c r="L10" s="203">
        <v>105954</v>
      </c>
      <c r="M10" s="203">
        <v>90483</v>
      </c>
      <c r="N10" s="202">
        <f t="shared" si="0"/>
        <v>472132</v>
      </c>
    </row>
    <row r="11" spans="1:14" ht="18" customHeight="1">
      <c r="A11" s="185" t="s">
        <v>32</v>
      </c>
      <c r="B11" s="203">
        <v>901</v>
      </c>
      <c r="C11" s="203">
        <v>1200</v>
      </c>
      <c r="D11" s="203">
        <v>1267</v>
      </c>
      <c r="E11" s="203">
        <v>1730</v>
      </c>
      <c r="F11" s="203">
        <v>2648</v>
      </c>
      <c r="G11" s="203">
        <v>2360</v>
      </c>
      <c r="H11" s="203">
        <v>2777</v>
      </c>
      <c r="I11" s="203">
        <v>3345</v>
      </c>
      <c r="J11" s="203">
        <v>2327</v>
      </c>
      <c r="K11" s="203">
        <v>2987</v>
      </c>
      <c r="L11" s="203">
        <v>1733</v>
      </c>
      <c r="M11" s="203">
        <v>1620</v>
      </c>
      <c r="N11" s="202">
        <f t="shared" si="0"/>
        <v>8449</v>
      </c>
    </row>
    <row r="12" spans="1:14" ht="18" customHeight="1">
      <c r="A12" s="185" t="s">
        <v>40</v>
      </c>
      <c r="B12" s="203">
        <v>311</v>
      </c>
      <c r="C12" s="203">
        <v>419</v>
      </c>
      <c r="D12" s="203">
        <v>533</v>
      </c>
      <c r="E12" s="203">
        <v>954</v>
      </c>
      <c r="F12" s="203">
        <v>1386</v>
      </c>
      <c r="G12" s="203">
        <v>868</v>
      </c>
      <c r="H12" s="203">
        <v>895</v>
      </c>
      <c r="I12" s="203">
        <v>1092</v>
      </c>
      <c r="J12" s="203">
        <v>950</v>
      </c>
      <c r="K12" s="203">
        <v>1178</v>
      </c>
      <c r="L12" s="203">
        <v>1636</v>
      </c>
      <c r="M12" s="203">
        <v>1064</v>
      </c>
      <c r="N12" s="202">
        <f t="shared" si="0"/>
        <v>2937</v>
      </c>
    </row>
    <row r="13" spans="1:14" ht="18" customHeight="1">
      <c r="A13" s="185" t="s">
        <v>36</v>
      </c>
      <c r="B13" s="203">
        <v>421</v>
      </c>
      <c r="C13" s="203">
        <v>1169</v>
      </c>
      <c r="D13" s="203">
        <v>3254</v>
      </c>
      <c r="E13" s="203">
        <v>3550</v>
      </c>
      <c r="F13" s="203">
        <v>4209</v>
      </c>
      <c r="G13" s="203">
        <v>4139</v>
      </c>
      <c r="H13" s="203">
        <v>4829</v>
      </c>
      <c r="I13" s="203">
        <v>4718</v>
      </c>
      <c r="J13" s="203">
        <v>4211</v>
      </c>
      <c r="K13" s="203">
        <v>1646</v>
      </c>
      <c r="L13" s="203">
        <v>1225</v>
      </c>
      <c r="M13" s="203">
        <v>975</v>
      </c>
      <c r="N13" s="202">
        <f t="shared" si="0"/>
        <v>13758</v>
      </c>
    </row>
    <row r="14" spans="1:14" ht="18" customHeight="1">
      <c r="A14" s="185" t="s">
        <v>27</v>
      </c>
      <c r="B14" s="203">
        <v>2667</v>
      </c>
      <c r="C14" s="203">
        <v>3697</v>
      </c>
      <c r="D14" s="203">
        <v>4083</v>
      </c>
      <c r="E14" s="203">
        <v>2919</v>
      </c>
      <c r="F14" s="203">
        <v>3904</v>
      </c>
      <c r="G14" s="203">
        <v>3868</v>
      </c>
      <c r="H14" s="203">
        <v>4561</v>
      </c>
      <c r="I14" s="203">
        <v>3522</v>
      </c>
      <c r="J14" s="203">
        <v>4256</v>
      </c>
      <c r="K14" s="203">
        <v>4805</v>
      </c>
      <c r="L14" s="203">
        <v>3513</v>
      </c>
      <c r="M14" s="203">
        <v>3045</v>
      </c>
      <c r="N14" s="202">
        <f t="shared" si="0"/>
        <v>12339</v>
      </c>
    </row>
    <row r="15" spans="1:14" ht="18" customHeight="1">
      <c r="A15" s="185" t="s">
        <v>15</v>
      </c>
      <c r="B15" s="203">
        <v>8594</v>
      </c>
      <c r="C15" s="203">
        <v>8095</v>
      </c>
      <c r="D15" s="203">
        <v>10427</v>
      </c>
      <c r="E15" s="203">
        <v>12424</v>
      </c>
      <c r="F15" s="203">
        <v>22760</v>
      </c>
      <c r="G15" s="203">
        <v>27166</v>
      </c>
      <c r="H15" s="203">
        <v>30841</v>
      </c>
      <c r="I15" s="203">
        <v>33089</v>
      </c>
      <c r="J15" s="203">
        <v>26234</v>
      </c>
      <c r="K15" s="203">
        <v>19349</v>
      </c>
      <c r="L15" s="203">
        <v>13215</v>
      </c>
      <c r="M15" s="203">
        <v>11337</v>
      </c>
      <c r="N15" s="202">
        <f t="shared" si="0"/>
        <v>90164</v>
      </c>
    </row>
    <row r="16" spans="1:14" ht="18" customHeight="1">
      <c r="A16" s="185" t="s">
        <v>20</v>
      </c>
      <c r="B16" s="203">
        <v>3320</v>
      </c>
      <c r="C16" s="203">
        <v>2657</v>
      </c>
      <c r="D16" s="203">
        <v>4478</v>
      </c>
      <c r="E16" s="203">
        <v>4763</v>
      </c>
      <c r="F16" s="203">
        <v>6143</v>
      </c>
      <c r="G16" s="203">
        <v>12551</v>
      </c>
      <c r="H16" s="203">
        <v>16469</v>
      </c>
      <c r="I16" s="203">
        <v>12597</v>
      </c>
      <c r="J16" s="203">
        <v>6634</v>
      </c>
      <c r="K16" s="203">
        <v>6854</v>
      </c>
      <c r="L16" s="203">
        <v>6894</v>
      </c>
      <c r="M16" s="203">
        <v>5442</v>
      </c>
      <c r="N16" s="202">
        <f t="shared" si="0"/>
        <v>35700</v>
      </c>
    </row>
    <row r="17" spans="1:14" ht="18" customHeight="1">
      <c r="A17" s="185" t="s">
        <v>31</v>
      </c>
      <c r="B17" s="203">
        <v>1824</v>
      </c>
      <c r="C17" s="203">
        <v>2575</v>
      </c>
      <c r="D17" s="203">
        <v>2170</v>
      </c>
      <c r="E17" s="203">
        <v>2370</v>
      </c>
      <c r="F17" s="203">
        <v>2478</v>
      </c>
      <c r="G17" s="203">
        <v>3892</v>
      </c>
      <c r="H17" s="203">
        <v>3705</v>
      </c>
      <c r="I17" s="203">
        <v>3633</v>
      </c>
      <c r="J17" s="203">
        <v>3126</v>
      </c>
      <c r="K17" s="203">
        <v>2865</v>
      </c>
      <c r="L17" s="203">
        <v>2724</v>
      </c>
      <c r="M17" s="203">
        <v>2183</v>
      </c>
      <c r="N17" s="202">
        <f t="shared" si="0"/>
        <v>10464</v>
      </c>
    </row>
    <row r="18" spans="1:14" ht="18" customHeight="1">
      <c r="A18" s="185" t="s">
        <v>37</v>
      </c>
      <c r="B18" s="203">
        <v>633</v>
      </c>
      <c r="C18" s="203">
        <v>859</v>
      </c>
      <c r="D18" s="203">
        <v>1629</v>
      </c>
      <c r="E18" s="203">
        <v>1439</v>
      </c>
      <c r="F18" s="203">
        <v>1411</v>
      </c>
      <c r="G18" s="203">
        <v>1121</v>
      </c>
      <c r="H18" s="203">
        <v>1528</v>
      </c>
      <c r="I18" s="203">
        <v>2566</v>
      </c>
      <c r="J18" s="203">
        <v>1461</v>
      </c>
      <c r="K18" s="203">
        <v>1486</v>
      </c>
      <c r="L18" s="203">
        <v>1062</v>
      </c>
      <c r="M18" s="203">
        <v>830</v>
      </c>
      <c r="N18" s="202">
        <f t="shared" si="0"/>
        <v>5555</v>
      </c>
    </row>
    <row r="19" spans="1:14" ht="18" customHeight="1">
      <c r="A19" s="185" t="s">
        <v>25</v>
      </c>
      <c r="B19" s="203">
        <v>1984</v>
      </c>
      <c r="C19" s="203">
        <v>2334</v>
      </c>
      <c r="D19" s="203">
        <v>8278</v>
      </c>
      <c r="E19" s="203">
        <v>7584</v>
      </c>
      <c r="F19" s="203">
        <v>9252</v>
      </c>
      <c r="G19" s="203">
        <v>8153</v>
      </c>
      <c r="H19" s="203">
        <v>9371</v>
      </c>
      <c r="I19" s="203">
        <v>5123</v>
      </c>
      <c r="J19" s="203">
        <v>4538</v>
      </c>
      <c r="K19" s="203">
        <v>3692</v>
      </c>
      <c r="L19" s="203">
        <v>2995</v>
      </c>
      <c r="M19" s="203">
        <v>3595</v>
      </c>
      <c r="N19" s="202">
        <f t="shared" si="0"/>
        <v>19032</v>
      </c>
    </row>
    <row r="20" spans="1:14" ht="18" customHeight="1">
      <c r="A20" s="185" t="s">
        <v>22</v>
      </c>
      <c r="B20" s="203">
        <v>2142</v>
      </c>
      <c r="C20" s="203">
        <v>2465</v>
      </c>
      <c r="D20" s="203">
        <v>2352</v>
      </c>
      <c r="E20" s="203">
        <v>3058</v>
      </c>
      <c r="F20" s="203">
        <v>4807</v>
      </c>
      <c r="G20" s="203">
        <v>5941</v>
      </c>
      <c r="H20" s="203">
        <v>4581</v>
      </c>
      <c r="I20" s="203">
        <v>6598</v>
      </c>
      <c r="J20" s="203">
        <v>4505</v>
      </c>
      <c r="K20" s="203">
        <v>4167</v>
      </c>
      <c r="L20" s="203">
        <v>3813</v>
      </c>
      <c r="M20" s="203">
        <v>5005</v>
      </c>
      <c r="N20" s="202">
        <f t="shared" si="0"/>
        <v>15684</v>
      </c>
    </row>
    <row r="21" spans="1:14" ht="18" customHeight="1">
      <c r="A21" s="185" t="s">
        <v>50</v>
      </c>
      <c r="B21" s="203">
        <v>151</v>
      </c>
      <c r="C21" s="203">
        <v>352</v>
      </c>
      <c r="D21" s="203">
        <v>208</v>
      </c>
      <c r="E21" s="203">
        <v>300</v>
      </c>
      <c r="F21" s="203">
        <v>710</v>
      </c>
      <c r="G21" s="203">
        <v>625</v>
      </c>
      <c r="H21" s="203">
        <v>713</v>
      </c>
      <c r="I21" s="203">
        <v>772</v>
      </c>
      <c r="J21" s="203">
        <v>1194</v>
      </c>
      <c r="K21" s="203">
        <v>1066</v>
      </c>
      <c r="L21" s="203">
        <v>895</v>
      </c>
      <c r="M21" s="203">
        <v>518</v>
      </c>
      <c r="N21" s="202">
        <f t="shared" si="0"/>
        <v>2679</v>
      </c>
    </row>
    <row r="22" spans="1:14" ht="18" customHeight="1">
      <c r="A22" s="185" t="s">
        <v>23</v>
      </c>
      <c r="B22" s="203">
        <v>2666</v>
      </c>
      <c r="C22" s="203">
        <v>2739</v>
      </c>
      <c r="D22" s="203">
        <v>2822</v>
      </c>
      <c r="E22" s="203">
        <v>2954</v>
      </c>
      <c r="F22" s="203">
        <v>4496</v>
      </c>
      <c r="G22" s="203">
        <v>3933</v>
      </c>
      <c r="H22" s="203">
        <v>5241</v>
      </c>
      <c r="I22" s="203">
        <v>6514</v>
      </c>
      <c r="J22" s="203">
        <v>5096</v>
      </c>
      <c r="K22" s="203">
        <v>4371</v>
      </c>
      <c r="L22" s="203">
        <v>4430</v>
      </c>
      <c r="M22" s="203">
        <v>4172</v>
      </c>
      <c r="N22" s="202">
        <f t="shared" si="0"/>
        <v>16851</v>
      </c>
    </row>
    <row r="23" spans="1:14" ht="18" customHeight="1">
      <c r="A23" s="185" t="s">
        <v>47</v>
      </c>
      <c r="B23" s="203">
        <v>192</v>
      </c>
      <c r="C23" s="203">
        <v>131</v>
      </c>
      <c r="D23" s="203">
        <v>321</v>
      </c>
      <c r="E23" s="203">
        <v>237</v>
      </c>
      <c r="F23" s="203">
        <v>303</v>
      </c>
      <c r="G23" s="203">
        <v>263</v>
      </c>
      <c r="H23" s="203">
        <v>412</v>
      </c>
      <c r="I23" s="203">
        <v>485</v>
      </c>
      <c r="J23" s="203">
        <v>346</v>
      </c>
      <c r="K23" s="203">
        <v>164</v>
      </c>
      <c r="L23" s="203">
        <v>241</v>
      </c>
      <c r="M23" s="203">
        <v>231</v>
      </c>
      <c r="N23" s="202">
        <f t="shared" si="0"/>
        <v>1243</v>
      </c>
    </row>
    <row r="24" spans="1:14" ht="18" customHeight="1">
      <c r="A24" s="185" t="s">
        <v>16</v>
      </c>
      <c r="B24" s="203">
        <v>9661</v>
      </c>
      <c r="C24" s="203">
        <v>9274</v>
      </c>
      <c r="D24" s="203">
        <v>12958</v>
      </c>
      <c r="E24" s="203">
        <v>17750</v>
      </c>
      <c r="F24" s="203">
        <v>17021</v>
      </c>
      <c r="G24" s="203">
        <v>25280</v>
      </c>
      <c r="H24" s="203">
        <v>25743</v>
      </c>
      <c r="I24" s="203">
        <v>28355</v>
      </c>
      <c r="J24" s="203">
        <v>18451</v>
      </c>
      <c r="K24" s="203">
        <v>20790</v>
      </c>
      <c r="L24" s="203">
        <v>18236</v>
      </c>
      <c r="M24" s="203">
        <v>17239</v>
      </c>
      <c r="N24" s="202">
        <f t="shared" si="0"/>
        <v>72549</v>
      </c>
    </row>
    <row r="25" spans="1:14" ht="18" customHeight="1">
      <c r="A25" s="185" t="s">
        <v>49</v>
      </c>
      <c r="B25" s="203">
        <v>119</v>
      </c>
      <c r="C25" s="203">
        <v>120</v>
      </c>
      <c r="D25" s="203">
        <v>3482</v>
      </c>
      <c r="E25" s="203">
        <v>5824</v>
      </c>
      <c r="F25" s="203">
        <v>130</v>
      </c>
      <c r="G25" s="203">
        <v>407</v>
      </c>
      <c r="H25" s="203">
        <v>299</v>
      </c>
      <c r="I25" s="203">
        <v>672</v>
      </c>
      <c r="J25" s="203">
        <v>228</v>
      </c>
      <c r="K25" s="203">
        <v>126</v>
      </c>
      <c r="L25" s="203">
        <v>154</v>
      </c>
      <c r="M25" s="203">
        <v>188</v>
      </c>
      <c r="N25" s="202">
        <f t="shared" si="0"/>
        <v>1199</v>
      </c>
    </row>
    <row r="26" spans="1:14" ht="18" customHeight="1">
      <c r="A26" s="185" t="s">
        <v>43</v>
      </c>
      <c r="B26" s="203">
        <v>252</v>
      </c>
      <c r="C26" s="203">
        <v>302</v>
      </c>
      <c r="D26" s="203">
        <v>351</v>
      </c>
      <c r="E26" s="203">
        <v>369</v>
      </c>
      <c r="F26" s="203">
        <v>526</v>
      </c>
      <c r="G26" s="203">
        <v>814</v>
      </c>
      <c r="H26" s="203">
        <v>869</v>
      </c>
      <c r="I26" s="203">
        <v>2835</v>
      </c>
      <c r="J26" s="203">
        <v>3015</v>
      </c>
      <c r="K26" s="203">
        <v>3011</v>
      </c>
      <c r="L26" s="203">
        <v>2809</v>
      </c>
      <c r="M26" s="203">
        <v>569</v>
      </c>
      <c r="N26" s="202">
        <f t="shared" si="0"/>
        <v>6719</v>
      </c>
    </row>
    <row r="27" spans="1:14" ht="18" customHeight="1">
      <c r="A27" s="185" t="s">
        <v>52</v>
      </c>
      <c r="B27" s="203">
        <v>190</v>
      </c>
      <c r="C27" s="203">
        <v>177</v>
      </c>
      <c r="D27" s="203">
        <v>122</v>
      </c>
      <c r="E27" s="203">
        <v>143</v>
      </c>
      <c r="F27" s="203">
        <v>179</v>
      </c>
      <c r="G27" s="203">
        <v>263</v>
      </c>
      <c r="H27" s="203">
        <v>231</v>
      </c>
      <c r="I27" s="203">
        <v>249</v>
      </c>
      <c r="J27" s="203">
        <v>372</v>
      </c>
      <c r="K27" s="203">
        <v>259</v>
      </c>
      <c r="L27" s="203">
        <v>213</v>
      </c>
      <c r="M27" s="203">
        <v>243</v>
      </c>
      <c r="N27" s="202">
        <f t="shared" si="0"/>
        <v>852</v>
      </c>
    </row>
    <row r="28" spans="1:14" ht="18" customHeight="1">
      <c r="A28" s="185" t="s">
        <v>29</v>
      </c>
      <c r="B28" s="203">
        <v>2803</v>
      </c>
      <c r="C28" s="203">
        <v>2037</v>
      </c>
      <c r="D28" s="203">
        <v>2119</v>
      </c>
      <c r="E28" s="203">
        <v>2292</v>
      </c>
      <c r="F28" s="203">
        <v>3516</v>
      </c>
      <c r="G28" s="203">
        <v>4101</v>
      </c>
      <c r="H28" s="203">
        <v>4982</v>
      </c>
      <c r="I28" s="203">
        <v>5382</v>
      </c>
      <c r="J28" s="203">
        <v>3111</v>
      </c>
      <c r="K28" s="203">
        <v>2931</v>
      </c>
      <c r="L28" s="203">
        <v>3006</v>
      </c>
      <c r="M28" s="203">
        <v>3089</v>
      </c>
      <c r="N28" s="202">
        <f t="shared" si="0"/>
        <v>13475</v>
      </c>
    </row>
    <row r="29" spans="1:14" ht="18" customHeight="1">
      <c r="A29" s="185" t="s">
        <v>34</v>
      </c>
      <c r="B29" s="203">
        <v>462</v>
      </c>
      <c r="C29" s="203">
        <v>544</v>
      </c>
      <c r="D29" s="203">
        <v>509</v>
      </c>
      <c r="E29" s="203">
        <v>965</v>
      </c>
      <c r="F29" s="203">
        <v>1160</v>
      </c>
      <c r="G29" s="203">
        <v>1385</v>
      </c>
      <c r="H29" s="203">
        <v>1916</v>
      </c>
      <c r="I29" s="203">
        <v>1919</v>
      </c>
      <c r="J29" s="203">
        <v>1887</v>
      </c>
      <c r="K29" s="203">
        <v>1138</v>
      </c>
      <c r="L29" s="203">
        <v>799</v>
      </c>
      <c r="M29" s="203">
        <v>1169</v>
      </c>
      <c r="N29" s="202">
        <f t="shared" si="0"/>
        <v>5722</v>
      </c>
    </row>
    <row r="30" spans="1:14" ht="18" customHeight="1">
      <c r="A30" s="185" t="s">
        <v>14</v>
      </c>
      <c r="B30" s="203">
        <v>13756</v>
      </c>
      <c r="C30" s="203">
        <v>14831</v>
      </c>
      <c r="D30" s="203">
        <v>10137</v>
      </c>
      <c r="E30" s="203">
        <v>17021</v>
      </c>
      <c r="F30" s="203">
        <v>25453</v>
      </c>
      <c r="G30" s="203">
        <v>26394</v>
      </c>
      <c r="H30" s="203">
        <v>28312</v>
      </c>
      <c r="I30" s="203">
        <v>35595</v>
      </c>
      <c r="J30" s="203">
        <v>26048</v>
      </c>
      <c r="K30" s="203">
        <v>26529</v>
      </c>
      <c r="L30" s="203">
        <v>24203</v>
      </c>
      <c r="M30" s="203">
        <v>19515</v>
      </c>
      <c r="N30" s="202">
        <f t="shared" si="0"/>
        <v>89955</v>
      </c>
    </row>
    <row r="31" spans="1:14" ht="18" customHeight="1">
      <c r="A31" s="185" t="s">
        <v>38</v>
      </c>
      <c r="B31" s="203">
        <v>600</v>
      </c>
      <c r="C31" s="203">
        <v>1172</v>
      </c>
      <c r="D31" s="203">
        <v>2077</v>
      </c>
      <c r="E31" s="203">
        <v>2478</v>
      </c>
      <c r="F31" s="203">
        <v>2642</v>
      </c>
      <c r="G31" s="203">
        <v>2139</v>
      </c>
      <c r="H31" s="203">
        <v>1726</v>
      </c>
      <c r="I31" s="203">
        <v>1308</v>
      </c>
      <c r="J31" s="203">
        <v>1030</v>
      </c>
      <c r="K31" s="203">
        <v>1269</v>
      </c>
      <c r="L31" s="203">
        <v>1237</v>
      </c>
      <c r="M31" s="203">
        <v>714</v>
      </c>
      <c r="N31" s="202">
        <f t="shared" si="0"/>
        <v>4064</v>
      </c>
    </row>
    <row r="32" spans="1:14" ht="18" customHeight="1">
      <c r="A32" s="185" t="s">
        <v>41</v>
      </c>
      <c r="B32" s="203">
        <v>610</v>
      </c>
      <c r="C32" s="203">
        <v>811</v>
      </c>
      <c r="D32" s="203">
        <v>866</v>
      </c>
      <c r="E32" s="203">
        <v>1152</v>
      </c>
      <c r="F32" s="203">
        <v>1620</v>
      </c>
      <c r="G32" s="203">
        <v>1251</v>
      </c>
      <c r="H32" s="203">
        <v>1182</v>
      </c>
      <c r="I32" s="203">
        <v>1277</v>
      </c>
      <c r="J32" s="203">
        <v>1515</v>
      </c>
      <c r="K32" s="203">
        <v>1050</v>
      </c>
      <c r="L32" s="203">
        <v>1646</v>
      </c>
      <c r="M32" s="203">
        <v>1224</v>
      </c>
      <c r="N32" s="202">
        <f t="shared" si="0"/>
        <v>3974</v>
      </c>
    </row>
    <row r="33" spans="1:14" ht="18" customHeight="1">
      <c r="A33" s="185" t="s">
        <v>42</v>
      </c>
      <c r="B33" s="203">
        <v>169</v>
      </c>
      <c r="C33" s="203">
        <v>219</v>
      </c>
      <c r="D33" s="203">
        <v>146</v>
      </c>
      <c r="E33" s="203">
        <v>226</v>
      </c>
      <c r="F33" s="203">
        <v>495</v>
      </c>
      <c r="G33" s="203">
        <v>312</v>
      </c>
      <c r="H33" s="203">
        <v>301</v>
      </c>
      <c r="I33" s="203">
        <v>472</v>
      </c>
      <c r="J33" s="203">
        <v>387</v>
      </c>
      <c r="K33" s="203">
        <v>406</v>
      </c>
      <c r="L33" s="203">
        <v>449</v>
      </c>
      <c r="M33" s="203">
        <v>90</v>
      </c>
      <c r="N33" s="202">
        <f t="shared" si="0"/>
        <v>1160</v>
      </c>
    </row>
    <row r="34" spans="1:14" ht="18" customHeight="1">
      <c r="A34" s="185" t="s">
        <v>44</v>
      </c>
      <c r="B34" s="203">
        <v>103</v>
      </c>
      <c r="C34" s="203">
        <v>266</v>
      </c>
      <c r="D34" s="203">
        <v>320</v>
      </c>
      <c r="E34" s="203">
        <v>212</v>
      </c>
      <c r="F34" s="203">
        <v>875</v>
      </c>
      <c r="G34" s="203">
        <v>716</v>
      </c>
      <c r="H34" s="203">
        <v>739</v>
      </c>
      <c r="I34" s="203">
        <v>1177</v>
      </c>
      <c r="J34" s="203">
        <v>795</v>
      </c>
      <c r="K34" s="203">
        <v>601</v>
      </c>
      <c r="L34" s="203">
        <v>808</v>
      </c>
      <c r="M34" s="203">
        <v>269</v>
      </c>
      <c r="N34" s="202">
        <f t="shared" si="0"/>
        <v>2711</v>
      </c>
    </row>
    <row r="35" spans="1:14" ht="18" customHeight="1">
      <c r="A35" s="185" t="s">
        <v>30</v>
      </c>
      <c r="B35" s="203">
        <v>937</v>
      </c>
      <c r="C35" s="203">
        <v>1137</v>
      </c>
      <c r="D35" s="203">
        <v>2625</v>
      </c>
      <c r="E35" s="203">
        <v>2843</v>
      </c>
      <c r="F35" s="203">
        <v>3709</v>
      </c>
      <c r="G35" s="203">
        <v>5395</v>
      </c>
      <c r="H35" s="203">
        <v>9510</v>
      </c>
      <c r="I35" s="203">
        <v>6579</v>
      </c>
      <c r="J35" s="203">
        <v>5567</v>
      </c>
      <c r="K35" s="203">
        <v>4762</v>
      </c>
      <c r="L35" s="203">
        <v>3397</v>
      </c>
      <c r="M35" s="203">
        <v>3304</v>
      </c>
      <c r="N35" s="202">
        <f t="shared" si="0"/>
        <v>21656</v>
      </c>
    </row>
    <row r="36" spans="1:14" ht="18" customHeight="1">
      <c r="A36" s="185" t="s">
        <v>26</v>
      </c>
      <c r="B36" s="203">
        <v>1707</v>
      </c>
      <c r="C36" s="203">
        <v>1738</v>
      </c>
      <c r="D36" s="203">
        <v>2386</v>
      </c>
      <c r="E36" s="203">
        <v>3224</v>
      </c>
      <c r="F36" s="203">
        <v>3781</v>
      </c>
      <c r="G36" s="203">
        <v>3608</v>
      </c>
      <c r="H36" s="203">
        <v>4807</v>
      </c>
      <c r="I36" s="203">
        <v>4203</v>
      </c>
      <c r="J36" s="203">
        <v>4231</v>
      </c>
      <c r="K36" s="203">
        <v>4134</v>
      </c>
      <c r="L36" s="203">
        <v>4621</v>
      </c>
      <c r="M36" s="203">
        <v>2853</v>
      </c>
      <c r="N36" s="202">
        <f t="shared" si="0"/>
        <v>13241</v>
      </c>
    </row>
    <row r="37" spans="1:14" ht="18" customHeight="1">
      <c r="A37" s="185" t="s">
        <v>19</v>
      </c>
      <c r="B37" s="203">
        <v>5448</v>
      </c>
      <c r="C37" s="203">
        <v>7253</v>
      </c>
      <c r="D37" s="203">
        <v>8257</v>
      </c>
      <c r="E37" s="203">
        <v>9267</v>
      </c>
      <c r="F37" s="203">
        <v>11688</v>
      </c>
      <c r="G37" s="203">
        <v>14205</v>
      </c>
      <c r="H37" s="203">
        <v>18070</v>
      </c>
      <c r="I37" s="203">
        <v>18591</v>
      </c>
      <c r="J37" s="203">
        <v>13714</v>
      </c>
      <c r="K37" s="203">
        <v>11597</v>
      </c>
      <c r="L37" s="203">
        <v>9641</v>
      </c>
      <c r="M37" s="203">
        <v>10756</v>
      </c>
      <c r="N37" s="202">
        <f t="shared" si="0"/>
        <v>50375</v>
      </c>
    </row>
    <row r="38" spans="1:14" ht="18" customHeight="1">
      <c r="A38" s="185" t="s">
        <v>80</v>
      </c>
      <c r="B38" s="203">
        <v>2747</v>
      </c>
      <c r="C38" s="203">
        <v>2719</v>
      </c>
      <c r="D38" s="203">
        <v>3859</v>
      </c>
      <c r="E38" s="203">
        <v>4169</v>
      </c>
      <c r="F38" s="203">
        <v>5256</v>
      </c>
      <c r="G38" s="203">
        <v>7237</v>
      </c>
      <c r="H38" s="203">
        <v>11668</v>
      </c>
      <c r="I38" s="203">
        <v>7945</v>
      </c>
      <c r="J38" s="203">
        <v>6859</v>
      </c>
      <c r="K38" s="203">
        <v>5245</v>
      </c>
      <c r="L38" s="203">
        <v>5650</v>
      </c>
      <c r="M38" s="203">
        <v>4348</v>
      </c>
      <c r="N38" s="202">
        <f t="shared" si="0"/>
        <v>26472</v>
      </c>
    </row>
    <row r="39" spans="1:14" ht="18" customHeight="1">
      <c r="A39" s="185" t="s">
        <v>46</v>
      </c>
      <c r="B39" s="203">
        <v>134</v>
      </c>
      <c r="C39" s="203">
        <v>237</v>
      </c>
      <c r="D39" s="203">
        <v>385</v>
      </c>
      <c r="E39" s="203">
        <v>537</v>
      </c>
      <c r="F39" s="203">
        <v>486</v>
      </c>
      <c r="G39" s="203">
        <v>515</v>
      </c>
      <c r="H39" s="203">
        <v>642</v>
      </c>
      <c r="I39" s="203">
        <v>687</v>
      </c>
      <c r="J39" s="203">
        <v>688</v>
      </c>
      <c r="K39" s="203">
        <v>615</v>
      </c>
      <c r="L39" s="203">
        <v>758</v>
      </c>
      <c r="M39" s="203">
        <v>339</v>
      </c>
      <c r="N39" s="202">
        <f t="shared" si="0"/>
        <v>2017</v>
      </c>
    </row>
    <row r="40" spans="1:14" ht="30" customHeight="1">
      <c r="A40" s="185" t="s">
        <v>35</v>
      </c>
      <c r="B40" s="203">
        <v>383</v>
      </c>
      <c r="C40" s="203">
        <v>315</v>
      </c>
      <c r="D40" s="203">
        <v>978</v>
      </c>
      <c r="E40" s="203">
        <v>720</v>
      </c>
      <c r="F40" s="203">
        <v>856</v>
      </c>
      <c r="G40" s="203">
        <v>1285</v>
      </c>
      <c r="H40" s="203">
        <v>2415</v>
      </c>
      <c r="I40" s="203">
        <v>1734</v>
      </c>
      <c r="J40" s="203">
        <v>2165</v>
      </c>
      <c r="K40" s="203">
        <v>951</v>
      </c>
      <c r="L40" s="203">
        <v>1144</v>
      </c>
      <c r="M40" s="203">
        <v>972</v>
      </c>
      <c r="N40" s="202">
        <f t="shared" si="0"/>
        <v>6314</v>
      </c>
    </row>
    <row r="41" spans="1:14" ht="18" customHeight="1">
      <c r="A41" s="185" t="s">
        <v>28</v>
      </c>
      <c r="B41" s="203">
        <v>2230</v>
      </c>
      <c r="C41" s="203">
        <v>2167</v>
      </c>
      <c r="D41" s="203">
        <v>2496</v>
      </c>
      <c r="E41" s="203">
        <v>2912</v>
      </c>
      <c r="F41" s="203">
        <v>3914</v>
      </c>
      <c r="G41" s="203">
        <v>5437</v>
      </c>
      <c r="H41" s="203">
        <v>8611</v>
      </c>
      <c r="I41" s="203">
        <v>5524</v>
      </c>
      <c r="J41" s="203">
        <v>4006</v>
      </c>
      <c r="K41" s="203">
        <v>3679</v>
      </c>
      <c r="L41" s="203">
        <v>3748</v>
      </c>
      <c r="M41" s="203">
        <v>3037</v>
      </c>
      <c r="N41" s="202">
        <f t="shared" si="0"/>
        <v>18141</v>
      </c>
    </row>
    <row r="42" spans="1:14" ht="18" customHeight="1">
      <c r="A42" s="185" t="s">
        <v>39</v>
      </c>
      <c r="B42" s="203">
        <v>652</v>
      </c>
      <c r="C42" s="203">
        <v>714</v>
      </c>
      <c r="D42" s="203">
        <v>1050</v>
      </c>
      <c r="E42" s="203">
        <v>1916</v>
      </c>
      <c r="F42" s="203">
        <v>2201</v>
      </c>
      <c r="G42" s="203">
        <v>2236</v>
      </c>
      <c r="H42" s="203">
        <v>1520</v>
      </c>
      <c r="I42" s="203">
        <v>1299</v>
      </c>
      <c r="J42" s="203">
        <v>2508</v>
      </c>
      <c r="K42" s="203">
        <v>1990</v>
      </c>
      <c r="L42" s="203">
        <v>2202</v>
      </c>
      <c r="M42" s="203">
        <v>2546</v>
      </c>
      <c r="N42" s="202">
        <f t="shared" si="0"/>
        <v>5327</v>
      </c>
    </row>
    <row r="43" spans="1:14" ht="18" customHeight="1">
      <c r="A43" s="185" t="s">
        <v>24</v>
      </c>
      <c r="B43" s="203">
        <v>2610</v>
      </c>
      <c r="C43" s="203">
        <v>3101</v>
      </c>
      <c r="D43" s="203">
        <v>2999</v>
      </c>
      <c r="E43" s="203">
        <v>3017</v>
      </c>
      <c r="F43" s="203">
        <v>4474</v>
      </c>
      <c r="G43" s="203">
        <v>7857</v>
      </c>
      <c r="H43" s="203">
        <v>11919</v>
      </c>
      <c r="I43" s="203">
        <v>12944</v>
      </c>
      <c r="J43" s="203">
        <v>9734</v>
      </c>
      <c r="K43" s="203">
        <v>5029</v>
      </c>
      <c r="L43" s="203">
        <v>3395</v>
      </c>
      <c r="M43" s="203">
        <v>2912</v>
      </c>
      <c r="N43" s="202">
        <f t="shared" si="0"/>
        <v>34597</v>
      </c>
    </row>
    <row r="44" spans="1:14" ht="18" customHeight="1">
      <c r="A44" s="185" t="s">
        <v>17</v>
      </c>
      <c r="B44" s="203">
        <v>8879</v>
      </c>
      <c r="C44" s="203">
        <v>8710</v>
      </c>
      <c r="D44" s="203">
        <v>37379</v>
      </c>
      <c r="E44" s="203">
        <v>42204</v>
      </c>
      <c r="F44" s="203">
        <v>37943</v>
      </c>
      <c r="G44" s="203">
        <v>35390</v>
      </c>
      <c r="H44" s="203">
        <v>29542</v>
      </c>
      <c r="I44" s="203">
        <v>29390</v>
      </c>
      <c r="J44" s="203">
        <v>29355</v>
      </c>
      <c r="K44" s="203">
        <v>29475</v>
      </c>
      <c r="L44" s="203">
        <v>23796</v>
      </c>
      <c r="M44" s="203">
        <v>22748</v>
      </c>
      <c r="N44" s="202">
        <f t="shared" si="0"/>
        <v>88287</v>
      </c>
    </row>
    <row r="45" spans="1:14" ht="18" customHeight="1">
      <c r="A45" s="185" t="s">
        <v>18</v>
      </c>
      <c r="B45" s="203">
        <v>5835</v>
      </c>
      <c r="C45" s="203">
        <v>7798</v>
      </c>
      <c r="D45" s="203">
        <v>14416</v>
      </c>
      <c r="E45" s="203">
        <v>14869</v>
      </c>
      <c r="F45" s="203">
        <v>15694</v>
      </c>
      <c r="G45" s="203">
        <v>18994</v>
      </c>
      <c r="H45" s="203">
        <v>22724</v>
      </c>
      <c r="I45" s="203">
        <v>26868</v>
      </c>
      <c r="J45" s="203">
        <v>21313</v>
      </c>
      <c r="K45" s="203">
        <v>17926</v>
      </c>
      <c r="L45" s="203">
        <v>18068</v>
      </c>
      <c r="M45" s="203">
        <v>18471</v>
      </c>
      <c r="N45" s="202">
        <f t="shared" si="0"/>
        <v>70905</v>
      </c>
    </row>
    <row r="46" spans="1:14" ht="18" customHeight="1">
      <c r="A46" s="185" t="s">
        <v>81</v>
      </c>
      <c r="B46" s="203">
        <v>464</v>
      </c>
      <c r="C46" s="203">
        <v>572</v>
      </c>
      <c r="D46" s="203">
        <v>620</v>
      </c>
      <c r="E46" s="203">
        <v>820</v>
      </c>
      <c r="F46" s="203">
        <v>1334</v>
      </c>
      <c r="G46" s="203">
        <v>1000</v>
      </c>
      <c r="H46" s="203">
        <v>1291</v>
      </c>
      <c r="I46" s="203">
        <v>1139</v>
      </c>
      <c r="J46" s="203">
        <v>1616</v>
      </c>
      <c r="K46" s="203">
        <v>1568</v>
      </c>
      <c r="L46" s="203">
        <v>1859</v>
      </c>
      <c r="M46" s="203">
        <v>1129</v>
      </c>
      <c r="N46" s="202">
        <f t="shared" si="0"/>
        <v>4046</v>
      </c>
    </row>
    <row r="47" spans="1:14" ht="18" customHeight="1">
      <c r="A47" s="185" t="s">
        <v>82</v>
      </c>
      <c r="B47" s="203">
        <v>385</v>
      </c>
      <c r="C47" s="203">
        <v>621</v>
      </c>
      <c r="D47" s="203">
        <v>1534</v>
      </c>
      <c r="E47" s="203">
        <v>543</v>
      </c>
      <c r="F47" s="203">
        <v>1004</v>
      </c>
      <c r="G47" s="203">
        <v>1208</v>
      </c>
      <c r="H47" s="203">
        <v>1207</v>
      </c>
      <c r="I47" s="203">
        <v>1980</v>
      </c>
      <c r="J47" s="203">
        <v>1468</v>
      </c>
      <c r="K47" s="203">
        <v>396</v>
      </c>
      <c r="L47" s="203">
        <v>782</v>
      </c>
      <c r="M47" s="203">
        <v>606</v>
      </c>
      <c r="N47" s="202">
        <f t="shared" si="0"/>
        <v>4655</v>
      </c>
    </row>
    <row r="48" spans="1:14" ht="18" customHeight="1">
      <c r="A48" s="185" t="s">
        <v>55</v>
      </c>
      <c r="B48" s="203">
        <v>8</v>
      </c>
      <c r="C48" s="203">
        <v>24</v>
      </c>
      <c r="D48" s="203">
        <v>45</v>
      </c>
      <c r="E48" s="203">
        <v>12</v>
      </c>
      <c r="F48" s="203">
        <v>56</v>
      </c>
      <c r="G48" s="203">
        <v>78</v>
      </c>
      <c r="H48" s="203">
        <v>88</v>
      </c>
      <c r="I48" s="203">
        <v>224</v>
      </c>
      <c r="J48" s="203">
        <v>98</v>
      </c>
      <c r="K48" s="203">
        <v>79</v>
      </c>
      <c r="L48" s="203">
        <v>164</v>
      </c>
      <c r="M48" s="203">
        <v>62</v>
      </c>
      <c r="N48" s="202">
        <f t="shared" si="0"/>
        <v>410</v>
      </c>
    </row>
    <row r="49" spans="1:14" ht="18" customHeight="1">
      <c r="A49" s="185" t="s">
        <v>83</v>
      </c>
      <c r="B49" s="203">
        <v>377</v>
      </c>
      <c r="C49" s="203">
        <v>597</v>
      </c>
      <c r="D49" s="203">
        <v>1489</v>
      </c>
      <c r="E49" s="203">
        <v>531</v>
      </c>
      <c r="F49" s="203">
        <v>948</v>
      </c>
      <c r="G49" s="203">
        <v>1130</v>
      </c>
      <c r="H49" s="203">
        <v>1119</v>
      </c>
      <c r="I49" s="203">
        <v>1756</v>
      </c>
      <c r="J49" s="203">
        <v>1370</v>
      </c>
      <c r="K49" s="203">
        <v>317</v>
      </c>
      <c r="L49" s="203">
        <v>618</v>
      </c>
      <c r="M49" s="203">
        <v>544</v>
      </c>
      <c r="N49" s="202">
        <f t="shared" si="0"/>
        <v>4245</v>
      </c>
    </row>
    <row r="50" spans="1:14" ht="18" customHeight="1">
      <c r="A50" s="185" t="s">
        <v>84</v>
      </c>
      <c r="B50" s="203">
        <v>4095</v>
      </c>
      <c r="C50" s="203">
        <v>5688</v>
      </c>
      <c r="D50" s="203">
        <v>7520</v>
      </c>
      <c r="E50" s="203">
        <v>10437</v>
      </c>
      <c r="F50" s="203">
        <v>15609</v>
      </c>
      <c r="G50" s="203">
        <v>14931</v>
      </c>
      <c r="H50" s="203">
        <v>16894</v>
      </c>
      <c r="I50" s="203">
        <v>16527</v>
      </c>
      <c r="J50" s="203">
        <v>13006</v>
      </c>
      <c r="K50" s="203">
        <v>9908</v>
      </c>
      <c r="L50" s="203">
        <v>8539</v>
      </c>
      <c r="M50" s="203">
        <v>8636</v>
      </c>
      <c r="N50" s="202">
        <f t="shared" si="0"/>
        <v>46427</v>
      </c>
    </row>
    <row r="51" spans="1:14" ht="18" customHeight="1">
      <c r="A51" s="185" t="s">
        <v>85</v>
      </c>
      <c r="B51" s="203">
        <v>3294</v>
      </c>
      <c r="C51" s="203">
        <v>5080</v>
      </c>
      <c r="D51" s="203">
        <v>6837</v>
      </c>
      <c r="E51" s="203">
        <v>9277</v>
      </c>
      <c r="F51" s="203">
        <v>14052</v>
      </c>
      <c r="G51" s="203">
        <v>13179</v>
      </c>
      <c r="H51" s="203">
        <v>14984</v>
      </c>
      <c r="I51" s="203">
        <v>13769</v>
      </c>
      <c r="J51" s="203">
        <v>11479</v>
      </c>
      <c r="K51" s="203">
        <v>8626</v>
      </c>
      <c r="L51" s="203">
        <v>7622</v>
      </c>
      <c r="M51" s="203">
        <v>7553</v>
      </c>
      <c r="N51" s="202">
        <f t="shared" si="0"/>
        <v>40232</v>
      </c>
    </row>
    <row r="52" spans="1:14" ht="18" customHeight="1">
      <c r="A52" s="185" t="s">
        <v>45</v>
      </c>
      <c r="B52" s="203">
        <v>163</v>
      </c>
      <c r="C52" s="203">
        <v>258</v>
      </c>
      <c r="D52" s="203">
        <v>226</v>
      </c>
      <c r="E52" s="203">
        <v>249</v>
      </c>
      <c r="F52" s="203">
        <v>778</v>
      </c>
      <c r="G52" s="203">
        <v>538</v>
      </c>
      <c r="H52" s="203">
        <v>901</v>
      </c>
      <c r="I52" s="203">
        <v>949</v>
      </c>
      <c r="J52" s="203">
        <v>810</v>
      </c>
      <c r="K52" s="203">
        <v>614</v>
      </c>
      <c r="L52" s="203">
        <v>594</v>
      </c>
      <c r="M52" s="203">
        <v>556</v>
      </c>
      <c r="N52" s="202">
        <f t="shared" si="0"/>
        <v>2660</v>
      </c>
    </row>
    <row r="53" spans="1:14" ht="18" customHeight="1">
      <c r="A53" s="185" t="s">
        <v>21</v>
      </c>
      <c r="B53" s="203">
        <v>3131</v>
      </c>
      <c r="C53" s="203">
        <v>4822</v>
      </c>
      <c r="D53" s="203">
        <v>6611</v>
      </c>
      <c r="E53" s="203">
        <v>9028</v>
      </c>
      <c r="F53" s="203">
        <v>13274</v>
      </c>
      <c r="G53" s="203">
        <v>12627</v>
      </c>
      <c r="H53" s="203">
        <v>14064</v>
      </c>
      <c r="I53" s="203">
        <v>12820</v>
      </c>
      <c r="J53" s="203">
        <v>10669</v>
      </c>
      <c r="K53" s="203">
        <v>8003</v>
      </c>
      <c r="L53" s="203">
        <v>7018</v>
      </c>
      <c r="M53" s="203">
        <v>6997</v>
      </c>
      <c r="N53" s="202">
        <f t="shared" si="0"/>
        <v>37553</v>
      </c>
    </row>
    <row r="54" spans="1:14" ht="30" customHeight="1">
      <c r="A54" s="185" t="s">
        <v>86</v>
      </c>
      <c r="B54" s="203"/>
      <c r="C54" s="203"/>
      <c r="D54" s="203"/>
      <c r="E54" s="203"/>
      <c r="F54" s="203"/>
      <c r="G54" s="203">
        <v>14</v>
      </c>
      <c r="H54" s="203">
        <v>19</v>
      </c>
      <c r="I54" s="203"/>
      <c r="J54" s="203"/>
      <c r="K54" s="203">
        <v>9</v>
      </c>
      <c r="L54" s="203">
        <v>10</v>
      </c>
      <c r="M54" s="203"/>
      <c r="N54" s="202">
        <f t="shared" si="0"/>
        <v>19</v>
      </c>
    </row>
    <row r="55" spans="1:14" ht="30" customHeight="1">
      <c r="A55" s="185" t="s">
        <v>87</v>
      </c>
      <c r="B55" s="203">
        <v>801</v>
      </c>
      <c r="C55" s="203">
        <v>608</v>
      </c>
      <c r="D55" s="203">
        <v>683</v>
      </c>
      <c r="E55" s="203">
        <v>1160</v>
      </c>
      <c r="F55" s="203">
        <v>1557</v>
      </c>
      <c r="G55" s="203">
        <v>1752</v>
      </c>
      <c r="H55" s="203">
        <v>1910</v>
      </c>
      <c r="I55" s="203">
        <v>2758</v>
      </c>
      <c r="J55" s="203">
        <v>1527</v>
      </c>
      <c r="K55" s="203">
        <v>1282</v>
      </c>
      <c r="L55" s="203">
        <v>917</v>
      </c>
      <c r="M55" s="203">
        <v>1083</v>
      </c>
      <c r="N55" s="202">
        <f t="shared" si="0"/>
        <v>6195</v>
      </c>
    </row>
    <row r="56" spans="1:14" ht="18" customHeight="1">
      <c r="A56" s="185" t="s">
        <v>54</v>
      </c>
      <c r="B56" s="203">
        <v>67</v>
      </c>
      <c r="C56" s="203">
        <v>44</v>
      </c>
      <c r="D56" s="203">
        <v>118</v>
      </c>
      <c r="E56" s="203">
        <v>190</v>
      </c>
      <c r="F56" s="203">
        <v>296</v>
      </c>
      <c r="G56" s="203">
        <v>301</v>
      </c>
      <c r="H56" s="203">
        <v>362</v>
      </c>
      <c r="I56" s="203">
        <v>316</v>
      </c>
      <c r="J56" s="203">
        <v>215</v>
      </c>
      <c r="K56" s="203">
        <v>227</v>
      </c>
      <c r="L56" s="203">
        <v>148</v>
      </c>
      <c r="M56" s="203">
        <v>180</v>
      </c>
      <c r="N56" s="202">
        <f t="shared" si="0"/>
        <v>893</v>
      </c>
    </row>
    <row r="57" spans="1:14" ht="42.95" customHeight="1">
      <c r="A57" s="185" t="s">
        <v>88</v>
      </c>
      <c r="B57" s="203">
        <v>734</v>
      </c>
      <c r="C57" s="203">
        <v>564</v>
      </c>
      <c r="D57" s="203">
        <v>565</v>
      </c>
      <c r="E57" s="203">
        <v>970</v>
      </c>
      <c r="F57" s="203">
        <v>1261</v>
      </c>
      <c r="G57" s="203">
        <v>1451</v>
      </c>
      <c r="H57" s="203">
        <v>1548</v>
      </c>
      <c r="I57" s="203">
        <v>2442</v>
      </c>
      <c r="J57" s="203">
        <v>1312</v>
      </c>
      <c r="K57" s="203">
        <v>1055</v>
      </c>
      <c r="L57" s="203">
        <v>769</v>
      </c>
      <c r="M57" s="203">
        <v>903</v>
      </c>
      <c r="N57" s="202">
        <f t="shared" si="0"/>
        <v>5302</v>
      </c>
    </row>
    <row r="58" spans="1:14" ht="18" customHeight="1">
      <c r="A58" s="185" t="s">
        <v>89</v>
      </c>
      <c r="B58" s="203">
        <v>6569</v>
      </c>
      <c r="C58" s="203">
        <v>8106</v>
      </c>
      <c r="D58" s="203">
        <v>10014</v>
      </c>
      <c r="E58" s="203">
        <v>11646</v>
      </c>
      <c r="F58" s="203">
        <v>15632</v>
      </c>
      <c r="G58" s="203">
        <v>21056</v>
      </c>
      <c r="H58" s="203">
        <v>33979</v>
      </c>
      <c r="I58" s="203">
        <v>32673</v>
      </c>
      <c r="J58" s="203">
        <v>29280</v>
      </c>
      <c r="K58" s="203">
        <v>21770</v>
      </c>
      <c r="L58" s="203">
        <v>16224</v>
      </c>
      <c r="M58" s="203">
        <v>15676</v>
      </c>
      <c r="N58" s="202">
        <f t="shared" si="0"/>
        <v>95932</v>
      </c>
    </row>
    <row r="59" spans="1:14" ht="18" customHeight="1">
      <c r="A59" s="185" t="s">
        <v>48</v>
      </c>
      <c r="B59" s="203">
        <v>117</v>
      </c>
      <c r="C59" s="203">
        <v>175</v>
      </c>
      <c r="D59" s="203">
        <v>351</v>
      </c>
      <c r="E59" s="203">
        <v>339</v>
      </c>
      <c r="F59" s="203">
        <v>247</v>
      </c>
      <c r="G59" s="203">
        <v>325</v>
      </c>
      <c r="H59" s="203">
        <v>452</v>
      </c>
      <c r="I59" s="203">
        <v>380</v>
      </c>
      <c r="J59" s="203">
        <v>363</v>
      </c>
      <c r="K59" s="203">
        <v>350</v>
      </c>
      <c r="L59" s="203">
        <v>412</v>
      </c>
      <c r="M59" s="203">
        <v>440</v>
      </c>
      <c r="N59" s="202">
        <f t="shared" si="0"/>
        <v>1195</v>
      </c>
    </row>
    <row r="60" spans="1:14" ht="18" customHeight="1">
      <c r="A60" s="185" t="s">
        <v>53</v>
      </c>
      <c r="B60" s="203">
        <v>70</v>
      </c>
      <c r="C60" s="203">
        <v>294</v>
      </c>
      <c r="D60" s="203">
        <v>80</v>
      </c>
      <c r="E60" s="203">
        <v>162</v>
      </c>
      <c r="F60" s="203">
        <v>277</v>
      </c>
      <c r="G60" s="203">
        <v>263</v>
      </c>
      <c r="H60" s="203">
        <v>388</v>
      </c>
      <c r="I60" s="203">
        <v>340</v>
      </c>
      <c r="J60" s="203">
        <v>347</v>
      </c>
      <c r="K60" s="203">
        <v>284</v>
      </c>
      <c r="L60" s="203">
        <v>886</v>
      </c>
      <c r="M60" s="203">
        <v>120</v>
      </c>
      <c r="N60" s="202">
        <f t="shared" si="0"/>
        <v>1075</v>
      </c>
    </row>
    <row r="61" spans="1:14" ht="18" customHeight="1">
      <c r="A61" s="185" t="s">
        <v>56</v>
      </c>
      <c r="B61" s="203">
        <v>30</v>
      </c>
      <c r="C61" s="203">
        <v>40</v>
      </c>
      <c r="D61" s="203">
        <v>26</v>
      </c>
      <c r="E61" s="203">
        <v>119</v>
      </c>
      <c r="F61" s="203">
        <v>110</v>
      </c>
      <c r="G61" s="203">
        <v>40</v>
      </c>
      <c r="H61" s="203">
        <v>154</v>
      </c>
      <c r="I61" s="203">
        <v>291</v>
      </c>
      <c r="J61" s="203">
        <v>318</v>
      </c>
      <c r="K61" s="203">
        <v>261</v>
      </c>
      <c r="L61" s="203">
        <v>93</v>
      </c>
      <c r="M61" s="203">
        <v>62</v>
      </c>
      <c r="N61" s="202">
        <f t="shared" si="0"/>
        <v>763</v>
      </c>
    </row>
    <row r="62" spans="1:14" ht="18" customHeight="1">
      <c r="A62" s="185" t="s">
        <v>33</v>
      </c>
      <c r="B62" s="203">
        <v>1695</v>
      </c>
      <c r="C62" s="203">
        <v>1594</v>
      </c>
      <c r="D62" s="203">
        <v>2780</v>
      </c>
      <c r="E62" s="203">
        <v>4878</v>
      </c>
      <c r="F62" s="203">
        <v>5688</v>
      </c>
      <c r="G62" s="203">
        <v>12112</v>
      </c>
      <c r="H62" s="203">
        <v>23882</v>
      </c>
      <c r="I62" s="203">
        <v>22094</v>
      </c>
      <c r="J62" s="203">
        <v>15834</v>
      </c>
      <c r="K62" s="203">
        <v>9021</v>
      </c>
      <c r="L62" s="203">
        <v>3913</v>
      </c>
      <c r="M62" s="203">
        <v>5053</v>
      </c>
      <c r="N62" s="202">
        <f t="shared" si="0"/>
        <v>61810</v>
      </c>
    </row>
    <row r="63" spans="1:14" ht="18" customHeight="1">
      <c r="A63" s="185" t="s">
        <v>90</v>
      </c>
      <c r="B63" s="203">
        <v>4657</v>
      </c>
      <c r="C63" s="203">
        <v>6003</v>
      </c>
      <c r="D63" s="203">
        <v>6777</v>
      </c>
      <c r="E63" s="203">
        <v>6148</v>
      </c>
      <c r="F63" s="203">
        <v>9310</v>
      </c>
      <c r="G63" s="203">
        <v>8316</v>
      </c>
      <c r="H63" s="203">
        <v>9103</v>
      </c>
      <c r="I63" s="203">
        <v>9568</v>
      </c>
      <c r="J63" s="203">
        <v>12418</v>
      </c>
      <c r="K63" s="203">
        <v>11854</v>
      </c>
      <c r="L63" s="203">
        <v>10920</v>
      </c>
      <c r="M63" s="203">
        <v>10001</v>
      </c>
      <c r="N63" s="202">
        <f t="shared" si="0"/>
        <v>31089</v>
      </c>
    </row>
    <row r="64" spans="1:14" ht="42.95" customHeight="1">
      <c r="A64" s="185" t="s">
        <v>91</v>
      </c>
      <c r="B64" s="203">
        <v>260</v>
      </c>
      <c r="C64" s="203">
        <v>163</v>
      </c>
      <c r="D64" s="203">
        <v>221</v>
      </c>
      <c r="E64" s="203">
        <v>365</v>
      </c>
      <c r="F64" s="203">
        <v>397</v>
      </c>
      <c r="G64" s="203">
        <v>568</v>
      </c>
      <c r="H64" s="203">
        <v>943</v>
      </c>
      <c r="I64" s="203">
        <v>920</v>
      </c>
      <c r="J64" s="203">
        <v>507</v>
      </c>
      <c r="K64" s="203">
        <v>408</v>
      </c>
      <c r="L64" s="203">
        <v>265</v>
      </c>
      <c r="M64" s="203">
        <v>401</v>
      </c>
      <c r="N64" s="202">
        <f t="shared" si="0"/>
        <v>2370</v>
      </c>
    </row>
    <row r="65" spans="1:14" ht="18" customHeight="1">
      <c r="A65" s="185" t="s">
        <v>51</v>
      </c>
      <c r="B65" s="203">
        <v>86</v>
      </c>
      <c r="C65" s="203">
        <v>102</v>
      </c>
      <c r="D65" s="203">
        <v>72</v>
      </c>
      <c r="E65" s="203">
        <v>256</v>
      </c>
      <c r="F65" s="203">
        <v>227</v>
      </c>
      <c r="G65" s="203">
        <v>449</v>
      </c>
      <c r="H65" s="203">
        <v>660</v>
      </c>
      <c r="I65" s="203">
        <v>753</v>
      </c>
      <c r="J65" s="203">
        <v>436</v>
      </c>
      <c r="K65" s="203">
        <v>330</v>
      </c>
      <c r="L65" s="203">
        <v>232</v>
      </c>
      <c r="M65" s="203">
        <v>307</v>
      </c>
      <c r="N65" s="202">
        <f t="shared" si="0"/>
        <v>1849</v>
      </c>
    </row>
    <row r="66" spans="1:14" ht="30" customHeight="1">
      <c r="A66" s="185" t="s">
        <v>92</v>
      </c>
      <c r="B66" s="203">
        <v>174</v>
      </c>
      <c r="C66" s="203">
        <v>61</v>
      </c>
      <c r="D66" s="203">
        <v>149</v>
      </c>
      <c r="E66" s="203">
        <v>109</v>
      </c>
      <c r="F66" s="203">
        <v>170</v>
      </c>
      <c r="G66" s="203">
        <v>119</v>
      </c>
      <c r="H66" s="203">
        <v>283</v>
      </c>
      <c r="I66" s="203">
        <v>167</v>
      </c>
      <c r="J66" s="203">
        <v>71</v>
      </c>
      <c r="K66" s="203">
        <v>78</v>
      </c>
      <c r="L66" s="203">
        <v>33</v>
      </c>
      <c r="M66" s="203">
        <v>94</v>
      </c>
      <c r="N66" s="202">
        <f t="shared" si="0"/>
        <v>521</v>
      </c>
    </row>
  </sheetData>
  <pageMargins left="0" right="0" top="0" bottom="0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2573-D39E-43DC-BAC8-4B7C59C58DDC}">
  <sheetPr>
    <tabColor theme="5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8.5" style="28" customWidth="1"/>
    <col min="2" max="13" width="8.75" style="120" customWidth="1"/>
    <col min="14" max="14" width="10.375" style="143" customWidth="1"/>
    <col min="15" max="16384" width="8.625" style="28"/>
  </cols>
  <sheetData>
    <row r="1" spans="1:14" ht="23.1" customHeight="1">
      <c r="A1" s="38" t="s">
        <v>93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40"/>
    </row>
    <row r="2" spans="1:14" ht="9.9499999999999993" customHeight="1">
      <c r="A2" s="34" t="s">
        <v>71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41"/>
    </row>
    <row r="3" spans="1:14" ht="18" customHeight="1">
      <c r="A3" s="35" t="s">
        <v>71</v>
      </c>
      <c r="B3" s="115"/>
      <c r="C3" s="115"/>
      <c r="D3" s="115"/>
      <c r="E3" s="116" t="s">
        <v>94</v>
      </c>
      <c r="F3" s="117"/>
      <c r="G3" s="117"/>
      <c r="H3" s="118"/>
      <c r="I3" s="118"/>
      <c r="J3" s="118"/>
      <c r="K3" s="118"/>
      <c r="L3" s="118"/>
      <c r="M3" s="118"/>
    </row>
    <row r="4" spans="1:14" ht="42.95" customHeight="1">
      <c r="A4" s="36"/>
      <c r="B4" s="119"/>
      <c r="C4" s="119"/>
      <c r="D4" s="119"/>
      <c r="E4" s="116" t="s">
        <v>74</v>
      </c>
      <c r="F4" s="117"/>
      <c r="G4" s="117"/>
      <c r="H4" s="118"/>
      <c r="I4" s="118"/>
      <c r="J4" s="118"/>
      <c r="K4" s="118"/>
      <c r="L4" s="118"/>
      <c r="M4" s="118"/>
      <c r="N4" s="142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1" t="s">
        <v>73</v>
      </c>
    </row>
    <row r="6" spans="1:14" ht="18" customHeight="1">
      <c r="A6" s="159" t="s">
        <v>75</v>
      </c>
      <c r="B6" s="159">
        <v>473302</v>
      </c>
      <c r="C6" s="159">
        <v>473480</v>
      </c>
      <c r="D6" s="159">
        <v>529445</v>
      </c>
      <c r="E6" s="159">
        <v>571831</v>
      </c>
      <c r="F6" s="159">
        <v>694174</v>
      </c>
      <c r="G6" s="159">
        <v>895643</v>
      </c>
      <c r="H6" s="159">
        <v>1214800</v>
      </c>
      <c r="I6" s="159">
        <v>1210815</v>
      </c>
      <c r="J6" s="159">
        <v>731883</v>
      </c>
      <c r="K6" s="159">
        <v>606227</v>
      </c>
      <c r="L6" s="159">
        <v>523960</v>
      </c>
      <c r="M6" s="159">
        <v>548268</v>
      </c>
      <c r="N6" s="202">
        <f>SUM(H6:J6)</f>
        <v>3157498</v>
      </c>
    </row>
    <row r="7" spans="1:14" ht="18" customHeight="1">
      <c r="A7" s="160" t="s">
        <v>76</v>
      </c>
      <c r="B7" s="160">
        <v>300237</v>
      </c>
      <c r="C7" s="160">
        <v>312396</v>
      </c>
      <c r="D7" s="160">
        <v>322093</v>
      </c>
      <c r="E7" s="160">
        <v>352322</v>
      </c>
      <c r="F7" s="160">
        <v>416551</v>
      </c>
      <c r="G7" s="160">
        <v>606372</v>
      </c>
      <c r="H7" s="160">
        <v>847459</v>
      </c>
      <c r="I7" s="160">
        <v>827622</v>
      </c>
      <c r="J7" s="160">
        <v>447880</v>
      </c>
      <c r="K7" s="160">
        <v>362841</v>
      </c>
      <c r="L7" s="160">
        <v>325754</v>
      </c>
      <c r="M7" s="160">
        <v>350354</v>
      </c>
      <c r="N7" s="202">
        <f t="shared" ref="N7:N66" si="0">SUM(H7:J7)</f>
        <v>2122961</v>
      </c>
    </row>
    <row r="8" spans="1:14" ht="18" customHeight="1">
      <c r="A8" s="195" t="s">
        <v>77</v>
      </c>
      <c r="B8" s="195">
        <v>173065</v>
      </c>
      <c r="C8" s="195">
        <v>161084</v>
      </c>
      <c r="D8" s="195">
        <v>207352</v>
      </c>
      <c r="E8" s="195">
        <v>219509</v>
      </c>
      <c r="F8" s="195">
        <v>277623</v>
      </c>
      <c r="G8" s="195">
        <v>289271</v>
      </c>
      <c r="H8" s="195">
        <v>367341</v>
      </c>
      <c r="I8" s="195">
        <v>383193</v>
      </c>
      <c r="J8" s="195">
        <v>284003</v>
      </c>
      <c r="K8" s="195">
        <v>243386</v>
      </c>
      <c r="L8" s="195">
        <v>198206</v>
      </c>
      <c r="M8" s="195">
        <v>197914</v>
      </c>
      <c r="N8" s="202">
        <f t="shared" si="0"/>
        <v>1034537</v>
      </c>
    </row>
    <row r="9" spans="1:14" ht="18" customHeight="1">
      <c r="A9" s="185" t="s">
        <v>78</v>
      </c>
      <c r="B9" s="203">
        <v>150333</v>
      </c>
      <c r="C9" s="203">
        <v>139017</v>
      </c>
      <c r="D9" s="203">
        <v>176616</v>
      </c>
      <c r="E9" s="203">
        <v>185278</v>
      </c>
      <c r="F9" s="203">
        <v>233845</v>
      </c>
      <c r="G9" s="203">
        <v>231254</v>
      </c>
      <c r="H9" s="203">
        <v>279769</v>
      </c>
      <c r="I9" s="203">
        <v>302825</v>
      </c>
      <c r="J9" s="203">
        <v>222217</v>
      </c>
      <c r="K9" s="203">
        <v>195133</v>
      </c>
      <c r="L9" s="203">
        <v>165476</v>
      </c>
      <c r="M9" s="203">
        <v>166208</v>
      </c>
      <c r="N9" s="202">
        <f t="shared" si="0"/>
        <v>804811</v>
      </c>
    </row>
    <row r="10" spans="1:14" ht="18" customHeight="1">
      <c r="A10" s="185" t="s">
        <v>79</v>
      </c>
      <c r="B10" s="203">
        <v>90229</v>
      </c>
      <c r="C10" s="203">
        <v>83555</v>
      </c>
      <c r="D10" s="203">
        <v>112966</v>
      </c>
      <c r="E10" s="203">
        <v>122121</v>
      </c>
      <c r="F10" s="203">
        <v>165082</v>
      </c>
      <c r="G10" s="203">
        <v>161903</v>
      </c>
      <c r="H10" s="203">
        <v>196266</v>
      </c>
      <c r="I10" s="203">
        <v>218293</v>
      </c>
      <c r="J10" s="203">
        <v>152247</v>
      </c>
      <c r="K10" s="203">
        <v>135128</v>
      </c>
      <c r="L10" s="203">
        <v>108998</v>
      </c>
      <c r="M10" s="203">
        <v>107149</v>
      </c>
      <c r="N10" s="202">
        <f t="shared" si="0"/>
        <v>566806</v>
      </c>
    </row>
    <row r="11" spans="1:14" ht="18" customHeight="1">
      <c r="A11" s="185" t="s">
        <v>32</v>
      </c>
      <c r="B11" s="203">
        <v>1409</v>
      </c>
      <c r="C11" s="203">
        <v>1121</v>
      </c>
      <c r="D11" s="203">
        <v>1747</v>
      </c>
      <c r="E11" s="203">
        <v>1902</v>
      </c>
      <c r="F11" s="203">
        <v>2015</v>
      </c>
      <c r="G11" s="203">
        <v>1828</v>
      </c>
      <c r="H11" s="203">
        <v>3526</v>
      </c>
      <c r="I11" s="203">
        <v>3249</v>
      </c>
      <c r="J11" s="203">
        <v>1973</v>
      </c>
      <c r="K11" s="203">
        <v>2389</v>
      </c>
      <c r="L11" s="203">
        <v>2271</v>
      </c>
      <c r="M11" s="203">
        <v>3835</v>
      </c>
      <c r="N11" s="202">
        <f t="shared" si="0"/>
        <v>8748</v>
      </c>
    </row>
    <row r="12" spans="1:14" ht="18" customHeight="1">
      <c r="A12" s="185" t="s">
        <v>40</v>
      </c>
      <c r="B12" s="203">
        <v>1309</v>
      </c>
      <c r="C12" s="203">
        <v>860</v>
      </c>
      <c r="D12" s="203">
        <v>1493</v>
      </c>
      <c r="E12" s="203">
        <v>985</v>
      </c>
      <c r="F12" s="203">
        <v>1095</v>
      </c>
      <c r="G12" s="203">
        <v>989</v>
      </c>
      <c r="H12" s="203">
        <v>2722</v>
      </c>
      <c r="I12" s="203">
        <v>1972</v>
      </c>
      <c r="J12" s="203">
        <v>2610</v>
      </c>
      <c r="K12" s="203">
        <v>2732</v>
      </c>
      <c r="L12" s="203">
        <v>1816</v>
      </c>
      <c r="M12" s="203">
        <v>1130</v>
      </c>
      <c r="N12" s="202">
        <f t="shared" si="0"/>
        <v>7304</v>
      </c>
    </row>
    <row r="13" spans="1:14" ht="18" customHeight="1">
      <c r="A13" s="185" t="s">
        <v>36</v>
      </c>
      <c r="B13" s="203">
        <v>943</v>
      </c>
      <c r="C13" s="203">
        <v>1006</v>
      </c>
      <c r="D13" s="203">
        <v>1021</v>
      </c>
      <c r="E13" s="203">
        <v>3036</v>
      </c>
      <c r="F13" s="203">
        <v>1815</v>
      </c>
      <c r="G13" s="203">
        <v>2186</v>
      </c>
      <c r="H13" s="203">
        <v>3129</v>
      </c>
      <c r="I13" s="203">
        <v>3382</v>
      </c>
      <c r="J13" s="203">
        <v>2586</v>
      </c>
      <c r="K13" s="203">
        <v>1667</v>
      </c>
      <c r="L13" s="203">
        <v>1085</v>
      </c>
      <c r="M13" s="203">
        <v>929</v>
      </c>
      <c r="N13" s="202">
        <f t="shared" si="0"/>
        <v>9097</v>
      </c>
    </row>
    <row r="14" spans="1:14" ht="18" customHeight="1">
      <c r="A14" s="185" t="s">
        <v>27</v>
      </c>
      <c r="B14" s="203">
        <v>3017</v>
      </c>
      <c r="C14" s="203">
        <v>3074</v>
      </c>
      <c r="D14" s="203">
        <v>3842</v>
      </c>
      <c r="E14" s="203">
        <v>3328</v>
      </c>
      <c r="F14" s="203">
        <v>3624</v>
      </c>
      <c r="G14" s="203">
        <v>3349</v>
      </c>
      <c r="H14" s="203">
        <v>5253</v>
      </c>
      <c r="I14" s="203">
        <v>4169</v>
      </c>
      <c r="J14" s="203">
        <v>4358</v>
      </c>
      <c r="K14" s="203">
        <v>3811</v>
      </c>
      <c r="L14" s="203">
        <v>4550</v>
      </c>
      <c r="M14" s="203">
        <v>4441</v>
      </c>
      <c r="N14" s="202">
        <f t="shared" si="0"/>
        <v>13780</v>
      </c>
    </row>
    <row r="15" spans="1:14" ht="18" customHeight="1">
      <c r="A15" s="185" t="s">
        <v>15</v>
      </c>
      <c r="B15" s="203">
        <v>10977</v>
      </c>
      <c r="C15" s="203">
        <v>10904</v>
      </c>
      <c r="D15" s="203">
        <v>15846</v>
      </c>
      <c r="E15" s="203">
        <v>18809</v>
      </c>
      <c r="F15" s="203">
        <v>31760</v>
      </c>
      <c r="G15" s="203">
        <v>33389</v>
      </c>
      <c r="H15" s="203">
        <v>34882</v>
      </c>
      <c r="I15" s="203">
        <v>41658</v>
      </c>
      <c r="J15" s="203">
        <v>30951</v>
      </c>
      <c r="K15" s="203">
        <v>23466</v>
      </c>
      <c r="L15" s="203">
        <v>13728</v>
      </c>
      <c r="M15" s="203">
        <v>12020</v>
      </c>
      <c r="N15" s="202">
        <f t="shared" si="0"/>
        <v>107491</v>
      </c>
    </row>
    <row r="16" spans="1:14" ht="18" customHeight="1">
      <c r="A16" s="185" t="s">
        <v>20</v>
      </c>
      <c r="B16" s="203">
        <v>3805</v>
      </c>
      <c r="C16" s="203">
        <v>6348</v>
      </c>
      <c r="D16" s="203">
        <v>6488</v>
      </c>
      <c r="E16" s="203">
        <v>7664</v>
      </c>
      <c r="F16" s="203">
        <v>9683</v>
      </c>
      <c r="G16" s="203">
        <v>10723</v>
      </c>
      <c r="H16" s="203">
        <v>18779</v>
      </c>
      <c r="I16" s="203">
        <v>14930</v>
      </c>
      <c r="J16" s="203">
        <v>7425</v>
      </c>
      <c r="K16" s="203">
        <v>7483</v>
      </c>
      <c r="L16" s="203">
        <v>5517</v>
      </c>
      <c r="M16" s="203">
        <v>5188</v>
      </c>
      <c r="N16" s="202">
        <f t="shared" si="0"/>
        <v>41134</v>
      </c>
    </row>
    <row r="17" spans="1:14" ht="18" customHeight="1">
      <c r="A17" s="185" t="s">
        <v>31</v>
      </c>
      <c r="B17" s="203">
        <v>2249</v>
      </c>
      <c r="C17" s="203">
        <v>2174</v>
      </c>
      <c r="D17" s="203">
        <v>2545</v>
      </c>
      <c r="E17" s="203">
        <v>3015</v>
      </c>
      <c r="F17" s="203">
        <v>2719</v>
      </c>
      <c r="G17" s="203">
        <v>2971</v>
      </c>
      <c r="H17" s="203">
        <v>2990</v>
      </c>
      <c r="I17" s="203">
        <v>3436</v>
      </c>
      <c r="J17" s="203">
        <v>2976</v>
      </c>
      <c r="K17" s="203">
        <v>2515</v>
      </c>
      <c r="L17" s="203">
        <v>1477</v>
      </c>
      <c r="M17" s="203">
        <v>1621</v>
      </c>
      <c r="N17" s="202">
        <f t="shared" si="0"/>
        <v>9402</v>
      </c>
    </row>
    <row r="18" spans="1:14" ht="18" customHeight="1">
      <c r="A18" s="185" t="s">
        <v>37</v>
      </c>
      <c r="B18" s="203">
        <v>676</v>
      </c>
      <c r="C18" s="203">
        <v>426</v>
      </c>
      <c r="D18" s="203">
        <v>1320</v>
      </c>
      <c r="E18" s="203">
        <v>1341</v>
      </c>
      <c r="F18" s="203">
        <v>6937</v>
      </c>
      <c r="G18" s="203">
        <v>1850</v>
      </c>
      <c r="H18" s="203">
        <v>2365</v>
      </c>
      <c r="I18" s="203">
        <v>3943</v>
      </c>
      <c r="J18" s="203">
        <v>1824</v>
      </c>
      <c r="K18" s="203">
        <v>1455</v>
      </c>
      <c r="L18" s="203">
        <v>1187</v>
      </c>
      <c r="M18" s="203">
        <v>1123</v>
      </c>
      <c r="N18" s="202">
        <f t="shared" si="0"/>
        <v>8132</v>
      </c>
    </row>
    <row r="19" spans="1:14" ht="18" customHeight="1">
      <c r="A19" s="185" t="s">
        <v>25</v>
      </c>
      <c r="B19" s="203">
        <v>2340</v>
      </c>
      <c r="C19" s="203">
        <v>2342</v>
      </c>
      <c r="D19" s="203">
        <v>3419</v>
      </c>
      <c r="E19" s="203">
        <v>3861</v>
      </c>
      <c r="F19" s="203">
        <v>7269</v>
      </c>
      <c r="G19" s="203">
        <v>3985</v>
      </c>
      <c r="H19" s="203">
        <v>6761</v>
      </c>
      <c r="I19" s="203">
        <v>9349</v>
      </c>
      <c r="J19" s="203">
        <v>5064</v>
      </c>
      <c r="K19" s="203">
        <v>4399</v>
      </c>
      <c r="L19" s="203">
        <v>3138</v>
      </c>
      <c r="M19" s="203">
        <v>4145</v>
      </c>
      <c r="N19" s="202">
        <f t="shared" si="0"/>
        <v>21174</v>
      </c>
    </row>
    <row r="20" spans="1:14" ht="18" customHeight="1">
      <c r="A20" s="185" t="s">
        <v>22</v>
      </c>
      <c r="B20" s="203">
        <v>4932</v>
      </c>
      <c r="C20" s="203">
        <v>4961</v>
      </c>
      <c r="D20" s="203">
        <v>5564</v>
      </c>
      <c r="E20" s="203">
        <v>3926</v>
      </c>
      <c r="F20" s="203">
        <v>5398</v>
      </c>
      <c r="G20" s="203">
        <v>5877</v>
      </c>
      <c r="H20" s="203">
        <v>6129</v>
      </c>
      <c r="I20" s="203">
        <v>8613</v>
      </c>
      <c r="J20" s="203">
        <v>5032</v>
      </c>
      <c r="K20" s="203">
        <v>4161</v>
      </c>
      <c r="L20" s="203">
        <v>4587</v>
      </c>
      <c r="M20" s="203">
        <v>6703</v>
      </c>
      <c r="N20" s="202">
        <f t="shared" si="0"/>
        <v>19774</v>
      </c>
    </row>
    <row r="21" spans="1:14" ht="18" customHeight="1">
      <c r="A21" s="185" t="s">
        <v>50</v>
      </c>
      <c r="B21" s="203">
        <v>534</v>
      </c>
      <c r="C21" s="203">
        <v>690</v>
      </c>
      <c r="D21" s="203">
        <v>797</v>
      </c>
      <c r="E21" s="203">
        <v>856</v>
      </c>
      <c r="F21" s="203">
        <v>828</v>
      </c>
      <c r="G21" s="203">
        <v>652</v>
      </c>
      <c r="H21" s="203">
        <v>584</v>
      </c>
      <c r="I21" s="203">
        <v>1130</v>
      </c>
      <c r="J21" s="203">
        <v>506</v>
      </c>
      <c r="K21" s="203">
        <v>774</v>
      </c>
      <c r="L21" s="203">
        <v>701</v>
      </c>
      <c r="M21" s="203">
        <v>328</v>
      </c>
      <c r="N21" s="202">
        <f t="shared" si="0"/>
        <v>2220</v>
      </c>
    </row>
    <row r="22" spans="1:14" ht="18" customHeight="1">
      <c r="A22" s="185" t="s">
        <v>23</v>
      </c>
      <c r="B22" s="203">
        <v>3625</v>
      </c>
      <c r="C22" s="203">
        <v>2960</v>
      </c>
      <c r="D22" s="203">
        <v>4791</v>
      </c>
      <c r="E22" s="203">
        <v>4845</v>
      </c>
      <c r="F22" s="203">
        <v>6114</v>
      </c>
      <c r="G22" s="203">
        <v>5386</v>
      </c>
      <c r="H22" s="203">
        <v>7458</v>
      </c>
      <c r="I22" s="203">
        <v>15151</v>
      </c>
      <c r="J22" s="203">
        <v>10885</v>
      </c>
      <c r="K22" s="203">
        <v>11168</v>
      </c>
      <c r="L22" s="203">
        <v>10150</v>
      </c>
      <c r="M22" s="203">
        <v>7584</v>
      </c>
      <c r="N22" s="202">
        <f t="shared" si="0"/>
        <v>33494</v>
      </c>
    </row>
    <row r="23" spans="1:14" ht="18" customHeight="1">
      <c r="A23" s="185" t="s">
        <v>47</v>
      </c>
      <c r="B23" s="203">
        <v>292</v>
      </c>
      <c r="C23" s="203">
        <v>371</v>
      </c>
      <c r="D23" s="203">
        <v>130</v>
      </c>
      <c r="E23" s="203">
        <v>318</v>
      </c>
      <c r="F23" s="203">
        <v>413</v>
      </c>
      <c r="G23" s="203">
        <v>311</v>
      </c>
      <c r="H23" s="203">
        <v>711</v>
      </c>
      <c r="I23" s="203">
        <v>964</v>
      </c>
      <c r="J23" s="203">
        <v>412</v>
      </c>
      <c r="K23" s="203">
        <v>622</v>
      </c>
      <c r="L23" s="203">
        <v>333</v>
      </c>
      <c r="M23" s="203">
        <v>530</v>
      </c>
      <c r="N23" s="202">
        <f t="shared" si="0"/>
        <v>2087</v>
      </c>
    </row>
    <row r="24" spans="1:14" ht="18" customHeight="1">
      <c r="A24" s="185" t="s">
        <v>16</v>
      </c>
      <c r="B24" s="203">
        <v>13786</v>
      </c>
      <c r="C24" s="203">
        <v>12934</v>
      </c>
      <c r="D24" s="203">
        <v>18850</v>
      </c>
      <c r="E24" s="203">
        <v>19202</v>
      </c>
      <c r="F24" s="203">
        <v>21746</v>
      </c>
      <c r="G24" s="203">
        <v>21495</v>
      </c>
      <c r="H24" s="203">
        <v>27731</v>
      </c>
      <c r="I24" s="203">
        <v>28347</v>
      </c>
      <c r="J24" s="203">
        <v>19709</v>
      </c>
      <c r="K24" s="203">
        <v>21773</v>
      </c>
      <c r="L24" s="203">
        <v>19917</v>
      </c>
      <c r="M24" s="203">
        <v>20311</v>
      </c>
      <c r="N24" s="202">
        <f t="shared" si="0"/>
        <v>75787</v>
      </c>
    </row>
    <row r="25" spans="1:14" ht="18" customHeight="1">
      <c r="A25" s="185" t="s">
        <v>49</v>
      </c>
      <c r="B25" s="203">
        <v>3424</v>
      </c>
      <c r="C25" s="203">
        <v>158</v>
      </c>
      <c r="D25" s="203">
        <v>168</v>
      </c>
      <c r="E25" s="203">
        <v>257</v>
      </c>
      <c r="F25" s="203">
        <v>346</v>
      </c>
      <c r="G25" s="203">
        <v>284</v>
      </c>
      <c r="H25" s="203">
        <v>442</v>
      </c>
      <c r="I25" s="203">
        <v>826</v>
      </c>
      <c r="J25" s="203">
        <v>397</v>
      </c>
      <c r="K25" s="203">
        <v>193</v>
      </c>
      <c r="L25" s="203">
        <v>341</v>
      </c>
      <c r="M25" s="203">
        <v>306</v>
      </c>
      <c r="N25" s="202">
        <f t="shared" si="0"/>
        <v>1665</v>
      </c>
    </row>
    <row r="26" spans="1:14" ht="18" customHeight="1">
      <c r="A26" s="185" t="s">
        <v>43</v>
      </c>
      <c r="B26" s="203">
        <v>304</v>
      </c>
      <c r="C26" s="203">
        <v>673</v>
      </c>
      <c r="D26" s="203">
        <v>513</v>
      </c>
      <c r="E26" s="203">
        <v>570</v>
      </c>
      <c r="F26" s="203">
        <v>789</v>
      </c>
      <c r="G26" s="203">
        <v>898</v>
      </c>
      <c r="H26" s="203">
        <v>1195</v>
      </c>
      <c r="I26" s="203">
        <v>1044</v>
      </c>
      <c r="J26" s="203">
        <v>661</v>
      </c>
      <c r="K26" s="203">
        <v>1835</v>
      </c>
      <c r="L26" s="203">
        <v>1300</v>
      </c>
      <c r="M26" s="203">
        <v>317</v>
      </c>
      <c r="N26" s="202">
        <f t="shared" si="0"/>
        <v>2900</v>
      </c>
    </row>
    <row r="27" spans="1:14" ht="18" customHeight="1">
      <c r="A27" s="185" t="s">
        <v>52</v>
      </c>
      <c r="B27" s="203">
        <v>354</v>
      </c>
      <c r="C27" s="203">
        <v>315</v>
      </c>
      <c r="D27" s="203">
        <v>614</v>
      </c>
      <c r="E27" s="203">
        <v>265</v>
      </c>
      <c r="F27" s="203">
        <v>414</v>
      </c>
      <c r="G27" s="203">
        <v>216</v>
      </c>
      <c r="H27" s="203">
        <v>379</v>
      </c>
      <c r="I27" s="203">
        <v>395</v>
      </c>
      <c r="J27" s="203">
        <v>400</v>
      </c>
      <c r="K27" s="203">
        <v>170</v>
      </c>
      <c r="L27" s="203">
        <v>243</v>
      </c>
      <c r="M27" s="203">
        <v>410</v>
      </c>
      <c r="N27" s="202">
        <f t="shared" si="0"/>
        <v>1174</v>
      </c>
    </row>
    <row r="28" spans="1:14" ht="18" customHeight="1">
      <c r="A28" s="185" t="s">
        <v>29</v>
      </c>
      <c r="B28" s="203">
        <v>2808</v>
      </c>
      <c r="C28" s="203">
        <v>2539</v>
      </c>
      <c r="D28" s="203">
        <v>3176</v>
      </c>
      <c r="E28" s="203">
        <v>3064</v>
      </c>
      <c r="F28" s="203">
        <v>5242</v>
      </c>
      <c r="G28" s="203">
        <v>4458</v>
      </c>
      <c r="H28" s="203">
        <v>6182</v>
      </c>
      <c r="I28" s="203">
        <v>6350</v>
      </c>
      <c r="J28" s="203">
        <v>4458</v>
      </c>
      <c r="K28" s="203">
        <v>6033</v>
      </c>
      <c r="L28" s="203">
        <v>6288</v>
      </c>
      <c r="M28" s="203">
        <v>7858</v>
      </c>
      <c r="N28" s="202">
        <f t="shared" si="0"/>
        <v>16990</v>
      </c>
    </row>
    <row r="29" spans="1:14" ht="18" customHeight="1">
      <c r="A29" s="185" t="s">
        <v>34</v>
      </c>
      <c r="B29" s="203">
        <v>790</v>
      </c>
      <c r="C29" s="203">
        <v>864</v>
      </c>
      <c r="D29" s="203">
        <v>1294</v>
      </c>
      <c r="E29" s="203">
        <v>989</v>
      </c>
      <c r="F29" s="203">
        <v>1811</v>
      </c>
      <c r="G29" s="203">
        <v>1631</v>
      </c>
      <c r="H29" s="203">
        <v>2140</v>
      </c>
      <c r="I29" s="203">
        <v>2509</v>
      </c>
      <c r="J29" s="203">
        <v>1333</v>
      </c>
      <c r="K29" s="203">
        <v>1320</v>
      </c>
      <c r="L29" s="203">
        <v>1139</v>
      </c>
      <c r="M29" s="203">
        <v>1023</v>
      </c>
      <c r="N29" s="202">
        <f t="shared" si="0"/>
        <v>5982</v>
      </c>
    </row>
    <row r="30" spans="1:14" ht="18" customHeight="1">
      <c r="A30" s="185" t="s">
        <v>14</v>
      </c>
      <c r="B30" s="203">
        <v>22851</v>
      </c>
      <c r="C30" s="203">
        <v>19913</v>
      </c>
      <c r="D30" s="203">
        <v>26054</v>
      </c>
      <c r="E30" s="203">
        <v>29077</v>
      </c>
      <c r="F30" s="203">
        <v>35601</v>
      </c>
      <c r="G30" s="203">
        <v>39749</v>
      </c>
      <c r="H30" s="203">
        <v>37445</v>
      </c>
      <c r="I30" s="203">
        <v>48012</v>
      </c>
      <c r="J30" s="203">
        <v>32747</v>
      </c>
      <c r="K30" s="203">
        <v>23431</v>
      </c>
      <c r="L30" s="203">
        <v>18742</v>
      </c>
      <c r="M30" s="203">
        <v>16800</v>
      </c>
      <c r="N30" s="202">
        <f t="shared" si="0"/>
        <v>118204</v>
      </c>
    </row>
    <row r="31" spans="1:14" ht="18" customHeight="1">
      <c r="A31" s="185" t="s">
        <v>38</v>
      </c>
      <c r="B31" s="203">
        <v>1595</v>
      </c>
      <c r="C31" s="203">
        <v>1351</v>
      </c>
      <c r="D31" s="203">
        <v>1748</v>
      </c>
      <c r="E31" s="203">
        <v>1211</v>
      </c>
      <c r="F31" s="203">
        <v>1394</v>
      </c>
      <c r="G31" s="203">
        <v>1375</v>
      </c>
      <c r="H31" s="203">
        <v>1197</v>
      </c>
      <c r="I31" s="203">
        <v>1586</v>
      </c>
      <c r="J31" s="203">
        <v>1377</v>
      </c>
      <c r="K31" s="203">
        <v>1054</v>
      </c>
      <c r="L31" s="203">
        <v>903</v>
      </c>
      <c r="M31" s="203">
        <v>1289</v>
      </c>
      <c r="N31" s="202">
        <f t="shared" si="0"/>
        <v>4160</v>
      </c>
    </row>
    <row r="32" spans="1:14" ht="18" customHeight="1">
      <c r="A32" s="185" t="s">
        <v>41</v>
      </c>
      <c r="B32" s="203">
        <v>1342</v>
      </c>
      <c r="C32" s="203">
        <v>1495</v>
      </c>
      <c r="D32" s="203">
        <v>2481</v>
      </c>
      <c r="E32" s="203">
        <v>3335</v>
      </c>
      <c r="F32" s="203">
        <v>4092</v>
      </c>
      <c r="G32" s="203">
        <v>3541</v>
      </c>
      <c r="H32" s="203">
        <v>3654</v>
      </c>
      <c r="I32" s="203">
        <v>1757</v>
      </c>
      <c r="J32" s="203">
        <v>1522</v>
      </c>
      <c r="K32" s="203">
        <v>1635</v>
      </c>
      <c r="L32" s="203">
        <v>1333</v>
      </c>
      <c r="M32" s="203">
        <v>1660</v>
      </c>
      <c r="N32" s="202">
        <f t="shared" si="0"/>
        <v>6933</v>
      </c>
    </row>
    <row r="33" spans="1:14" ht="18" customHeight="1">
      <c r="A33" s="185" t="s">
        <v>42</v>
      </c>
      <c r="B33" s="203">
        <v>246</v>
      </c>
      <c r="C33" s="203">
        <v>253</v>
      </c>
      <c r="D33" s="203">
        <v>291</v>
      </c>
      <c r="E33" s="203">
        <v>367</v>
      </c>
      <c r="F33" s="203">
        <v>467</v>
      </c>
      <c r="G33" s="203">
        <v>366</v>
      </c>
      <c r="H33" s="203">
        <v>694</v>
      </c>
      <c r="I33" s="203">
        <v>412</v>
      </c>
      <c r="J33" s="203">
        <v>467</v>
      </c>
      <c r="K33" s="203">
        <v>538</v>
      </c>
      <c r="L33" s="203">
        <v>389</v>
      </c>
      <c r="M33" s="203">
        <v>261</v>
      </c>
      <c r="N33" s="202">
        <f t="shared" si="0"/>
        <v>1573</v>
      </c>
    </row>
    <row r="34" spans="1:14" ht="18" customHeight="1">
      <c r="A34" s="185" t="s">
        <v>44</v>
      </c>
      <c r="B34" s="203">
        <v>272</v>
      </c>
      <c r="C34" s="203">
        <v>276</v>
      </c>
      <c r="D34" s="203">
        <v>560</v>
      </c>
      <c r="E34" s="203">
        <v>825</v>
      </c>
      <c r="F34" s="203">
        <v>1022</v>
      </c>
      <c r="G34" s="203">
        <v>585</v>
      </c>
      <c r="H34" s="203">
        <v>1191</v>
      </c>
      <c r="I34" s="203">
        <v>1137</v>
      </c>
      <c r="J34" s="203">
        <v>1308</v>
      </c>
      <c r="K34" s="203">
        <v>1166</v>
      </c>
      <c r="L34" s="203">
        <v>733</v>
      </c>
      <c r="M34" s="203">
        <v>529</v>
      </c>
      <c r="N34" s="202">
        <f t="shared" si="0"/>
        <v>3636</v>
      </c>
    </row>
    <row r="35" spans="1:14" ht="18" customHeight="1">
      <c r="A35" s="185" t="s">
        <v>30</v>
      </c>
      <c r="B35" s="203">
        <v>3381</v>
      </c>
      <c r="C35" s="203">
        <v>2764</v>
      </c>
      <c r="D35" s="203">
        <v>4653</v>
      </c>
      <c r="E35" s="203">
        <v>5231</v>
      </c>
      <c r="F35" s="203">
        <v>7214</v>
      </c>
      <c r="G35" s="203">
        <v>8401</v>
      </c>
      <c r="H35" s="203">
        <v>12567</v>
      </c>
      <c r="I35" s="203">
        <v>7923</v>
      </c>
      <c r="J35" s="203">
        <v>5968</v>
      </c>
      <c r="K35" s="203">
        <v>4826</v>
      </c>
      <c r="L35" s="203">
        <v>3054</v>
      </c>
      <c r="M35" s="203">
        <v>3299</v>
      </c>
      <c r="N35" s="202">
        <f t="shared" si="0"/>
        <v>26458</v>
      </c>
    </row>
    <row r="36" spans="1:14" ht="18" customHeight="1">
      <c r="A36" s="185" t="s">
        <v>26</v>
      </c>
      <c r="B36" s="203">
        <v>2968</v>
      </c>
      <c r="C36" s="203">
        <v>2783</v>
      </c>
      <c r="D36" s="203">
        <v>3561</v>
      </c>
      <c r="E36" s="203">
        <v>3842</v>
      </c>
      <c r="F36" s="203">
        <v>5274</v>
      </c>
      <c r="G36" s="203">
        <v>5408</v>
      </c>
      <c r="H36" s="203">
        <v>6160</v>
      </c>
      <c r="I36" s="203">
        <v>6049</v>
      </c>
      <c r="J36" s="203">
        <v>5298</v>
      </c>
      <c r="K36" s="203">
        <v>4512</v>
      </c>
      <c r="L36" s="203">
        <v>4076</v>
      </c>
      <c r="M36" s="203">
        <v>3509</v>
      </c>
      <c r="N36" s="202">
        <f t="shared" si="0"/>
        <v>17507</v>
      </c>
    </row>
    <row r="37" spans="1:14" ht="18" customHeight="1">
      <c r="A37" s="185" t="s">
        <v>19</v>
      </c>
      <c r="B37" s="203">
        <v>9178</v>
      </c>
      <c r="C37" s="203">
        <v>8451</v>
      </c>
      <c r="D37" s="203">
        <v>10285</v>
      </c>
      <c r="E37" s="203">
        <v>10692</v>
      </c>
      <c r="F37" s="203">
        <v>15859</v>
      </c>
      <c r="G37" s="203">
        <v>16803</v>
      </c>
      <c r="H37" s="203">
        <v>18297</v>
      </c>
      <c r="I37" s="203">
        <v>19776</v>
      </c>
      <c r="J37" s="203">
        <v>17455</v>
      </c>
      <c r="K37" s="203">
        <v>11286</v>
      </c>
      <c r="L37" s="203">
        <v>10284</v>
      </c>
      <c r="M37" s="203">
        <v>9768</v>
      </c>
      <c r="N37" s="202">
        <f t="shared" si="0"/>
        <v>55528</v>
      </c>
    </row>
    <row r="38" spans="1:14" ht="18" customHeight="1">
      <c r="A38" s="185" t="s">
        <v>80</v>
      </c>
      <c r="B38" s="203">
        <v>3388</v>
      </c>
      <c r="C38" s="203">
        <v>3491</v>
      </c>
      <c r="D38" s="203">
        <v>5370</v>
      </c>
      <c r="E38" s="203">
        <v>6026</v>
      </c>
      <c r="F38" s="203">
        <v>7507</v>
      </c>
      <c r="G38" s="203">
        <v>7492</v>
      </c>
      <c r="H38" s="203">
        <v>11545</v>
      </c>
      <c r="I38" s="203">
        <v>11766</v>
      </c>
      <c r="J38" s="203">
        <v>8780</v>
      </c>
      <c r="K38" s="203">
        <v>7122</v>
      </c>
      <c r="L38" s="203">
        <v>5360</v>
      </c>
      <c r="M38" s="203">
        <v>4907</v>
      </c>
      <c r="N38" s="202">
        <f t="shared" si="0"/>
        <v>32091</v>
      </c>
    </row>
    <row r="39" spans="1:14" ht="18" customHeight="1">
      <c r="A39" s="185" t="s">
        <v>46</v>
      </c>
      <c r="B39" s="203">
        <v>380</v>
      </c>
      <c r="C39" s="203">
        <v>426</v>
      </c>
      <c r="D39" s="203">
        <v>394</v>
      </c>
      <c r="E39" s="203">
        <v>409</v>
      </c>
      <c r="F39" s="203">
        <v>688</v>
      </c>
      <c r="G39" s="203">
        <v>672</v>
      </c>
      <c r="H39" s="203">
        <v>1010</v>
      </c>
      <c r="I39" s="203">
        <v>644</v>
      </c>
      <c r="J39" s="203">
        <v>1030</v>
      </c>
      <c r="K39" s="203">
        <v>685</v>
      </c>
      <c r="L39" s="203">
        <v>554</v>
      </c>
      <c r="M39" s="203">
        <v>331</v>
      </c>
      <c r="N39" s="202">
        <f t="shared" si="0"/>
        <v>2684</v>
      </c>
    </row>
    <row r="40" spans="1:14" ht="30" customHeight="1">
      <c r="A40" s="185" t="s">
        <v>35</v>
      </c>
      <c r="B40" s="203">
        <v>568</v>
      </c>
      <c r="C40" s="203">
        <v>725</v>
      </c>
      <c r="D40" s="203">
        <v>918</v>
      </c>
      <c r="E40" s="203">
        <v>1191</v>
      </c>
      <c r="F40" s="203">
        <v>1615</v>
      </c>
      <c r="G40" s="203">
        <v>1978</v>
      </c>
      <c r="H40" s="203">
        <v>2857</v>
      </c>
      <c r="I40" s="203">
        <v>2666</v>
      </c>
      <c r="J40" s="203">
        <v>2203</v>
      </c>
      <c r="K40" s="203">
        <v>1500</v>
      </c>
      <c r="L40" s="203">
        <v>918</v>
      </c>
      <c r="M40" s="203">
        <v>1316</v>
      </c>
      <c r="N40" s="202">
        <f t="shared" si="0"/>
        <v>7726</v>
      </c>
    </row>
    <row r="41" spans="1:14" ht="18" customHeight="1">
      <c r="A41" s="185" t="s">
        <v>28</v>
      </c>
      <c r="B41" s="203">
        <v>2440</v>
      </c>
      <c r="C41" s="203">
        <v>2340</v>
      </c>
      <c r="D41" s="203">
        <v>4058</v>
      </c>
      <c r="E41" s="203">
        <v>4426</v>
      </c>
      <c r="F41" s="203">
        <v>5204</v>
      </c>
      <c r="G41" s="203">
        <v>4842</v>
      </c>
      <c r="H41" s="203">
        <v>7678</v>
      </c>
      <c r="I41" s="203">
        <v>8456</v>
      </c>
      <c r="J41" s="203">
        <v>5547</v>
      </c>
      <c r="K41" s="203">
        <v>4937</v>
      </c>
      <c r="L41" s="203">
        <v>3888</v>
      </c>
      <c r="M41" s="203">
        <v>3260</v>
      </c>
      <c r="N41" s="202">
        <f t="shared" si="0"/>
        <v>21681</v>
      </c>
    </row>
    <row r="42" spans="1:14" ht="18" customHeight="1">
      <c r="A42" s="185" t="s">
        <v>39</v>
      </c>
      <c r="B42" s="203">
        <v>2393</v>
      </c>
      <c r="C42" s="203">
        <v>3165</v>
      </c>
      <c r="D42" s="203">
        <v>3094</v>
      </c>
      <c r="E42" s="203">
        <v>2254</v>
      </c>
      <c r="F42" s="203">
        <v>4254</v>
      </c>
      <c r="G42" s="203">
        <v>2359</v>
      </c>
      <c r="H42" s="203">
        <v>2991</v>
      </c>
      <c r="I42" s="203">
        <v>1895</v>
      </c>
      <c r="J42" s="203">
        <v>2159</v>
      </c>
      <c r="K42" s="203">
        <v>2539</v>
      </c>
      <c r="L42" s="203">
        <v>1547</v>
      </c>
      <c r="M42" s="203">
        <v>2133</v>
      </c>
      <c r="N42" s="202">
        <f t="shared" si="0"/>
        <v>7045</v>
      </c>
    </row>
    <row r="43" spans="1:14" ht="18" customHeight="1">
      <c r="A43" s="185" t="s">
        <v>24</v>
      </c>
      <c r="B43" s="203">
        <v>2552</v>
      </c>
      <c r="C43" s="203">
        <v>1989</v>
      </c>
      <c r="D43" s="203">
        <v>2085</v>
      </c>
      <c r="E43" s="203">
        <v>2412</v>
      </c>
      <c r="F43" s="203">
        <v>2355</v>
      </c>
      <c r="G43" s="203">
        <v>2239</v>
      </c>
      <c r="H43" s="203">
        <v>2724</v>
      </c>
      <c r="I43" s="203">
        <v>2781</v>
      </c>
      <c r="J43" s="203">
        <v>1987</v>
      </c>
      <c r="K43" s="203">
        <v>1758</v>
      </c>
      <c r="L43" s="203">
        <v>1717</v>
      </c>
      <c r="M43" s="203">
        <v>1900</v>
      </c>
      <c r="N43" s="202">
        <f t="shared" si="0"/>
        <v>7492</v>
      </c>
    </row>
    <row r="44" spans="1:14" ht="18" customHeight="1">
      <c r="A44" s="185" t="s">
        <v>17</v>
      </c>
      <c r="B44" s="203">
        <v>23905</v>
      </c>
      <c r="C44" s="203">
        <v>23468</v>
      </c>
      <c r="D44" s="203">
        <v>22272</v>
      </c>
      <c r="E44" s="203">
        <v>21615</v>
      </c>
      <c r="F44" s="203">
        <v>17238</v>
      </c>
      <c r="G44" s="203">
        <v>15889</v>
      </c>
      <c r="H44" s="203">
        <v>20977</v>
      </c>
      <c r="I44" s="203">
        <v>20457</v>
      </c>
      <c r="J44" s="203">
        <v>17125</v>
      </c>
      <c r="K44" s="203">
        <v>17207</v>
      </c>
      <c r="L44" s="203">
        <v>16352</v>
      </c>
      <c r="M44" s="203">
        <v>18190</v>
      </c>
      <c r="N44" s="202">
        <f t="shared" si="0"/>
        <v>58559</v>
      </c>
    </row>
    <row r="45" spans="1:14" ht="18" customHeight="1">
      <c r="A45" s="185" t="s">
        <v>18</v>
      </c>
      <c r="B45" s="203">
        <v>17580</v>
      </c>
      <c r="C45" s="203">
        <v>13755</v>
      </c>
      <c r="D45" s="203">
        <v>19019</v>
      </c>
      <c r="E45" s="203">
        <v>19068</v>
      </c>
      <c r="F45" s="203">
        <v>19699</v>
      </c>
      <c r="G45" s="203">
        <v>23054</v>
      </c>
      <c r="H45" s="203">
        <v>25062</v>
      </c>
      <c r="I45" s="203">
        <v>26500</v>
      </c>
      <c r="J45" s="203">
        <v>20620</v>
      </c>
      <c r="K45" s="203">
        <v>18289</v>
      </c>
      <c r="L45" s="203">
        <v>19988</v>
      </c>
      <c r="M45" s="203">
        <v>20948</v>
      </c>
      <c r="N45" s="202">
        <f t="shared" si="0"/>
        <v>72182</v>
      </c>
    </row>
    <row r="46" spans="1:14" ht="18" customHeight="1">
      <c r="A46" s="185" t="s">
        <v>81</v>
      </c>
      <c r="B46" s="203">
        <v>1108</v>
      </c>
      <c r="C46" s="203">
        <v>1143</v>
      </c>
      <c r="D46" s="203">
        <v>1525</v>
      </c>
      <c r="E46" s="203">
        <v>1090</v>
      </c>
      <c r="F46" s="203">
        <v>1851</v>
      </c>
      <c r="G46" s="203">
        <v>1515</v>
      </c>
      <c r="H46" s="203">
        <v>1907</v>
      </c>
      <c r="I46" s="203">
        <v>1357</v>
      </c>
      <c r="J46" s="203">
        <v>1844</v>
      </c>
      <c r="K46" s="203">
        <v>1804</v>
      </c>
      <c r="L46" s="203">
        <v>1230</v>
      </c>
      <c r="M46" s="203">
        <v>1213</v>
      </c>
      <c r="N46" s="202">
        <f t="shared" si="0"/>
        <v>5108</v>
      </c>
    </row>
    <row r="47" spans="1:14" ht="18" customHeight="1">
      <c r="A47" s="185" t="s">
        <v>82</v>
      </c>
      <c r="B47" s="203">
        <v>327</v>
      </c>
      <c r="C47" s="203">
        <v>386</v>
      </c>
      <c r="D47" s="203">
        <v>736</v>
      </c>
      <c r="E47" s="203">
        <v>802</v>
      </c>
      <c r="F47" s="203">
        <v>1046</v>
      </c>
      <c r="G47" s="203">
        <v>861</v>
      </c>
      <c r="H47" s="203">
        <v>1188</v>
      </c>
      <c r="I47" s="203">
        <v>1218</v>
      </c>
      <c r="J47" s="203">
        <v>1290</v>
      </c>
      <c r="K47" s="203">
        <v>1227</v>
      </c>
      <c r="L47" s="203">
        <v>791</v>
      </c>
      <c r="M47" s="203">
        <v>672</v>
      </c>
      <c r="N47" s="202">
        <f t="shared" si="0"/>
        <v>3696</v>
      </c>
    </row>
    <row r="48" spans="1:14" ht="18" customHeight="1">
      <c r="A48" s="185" t="s">
        <v>55</v>
      </c>
      <c r="B48" s="203">
        <v>61</v>
      </c>
      <c r="C48" s="203">
        <v>38</v>
      </c>
      <c r="D48" s="203">
        <v>80</v>
      </c>
      <c r="E48" s="203">
        <v>250</v>
      </c>
      <c r="F48" s="203">
        <v>279</v>
      </c>
      <c r="G48" s="203">
        <v>274</v>
      </c>
      <c r="H48" s="203">
        <v>182</v>
      </c>
      <c r="I48" s="203">
        <v>92</v>
      </c>
      <c r="J48" s="203">
        <v>110</v>
      </c>
      <c r="K48" s="203">
        <v>64</v>
      </c>
      <c r="L48" s="203">
        <v>146</v>
      </c>
      <c r="M48" s="203">
        <v>12</v>
      </c>
      <c r="N48" s="202">
        <f t="shared" si="0"/>
        <v>384</v>
      </c>
    </row>
    <row r="49" spans="1:14" ht="18" customHeight="1">
      <c r="A49" s="185" t="s">
        <v>83</v>
      </c>
      <c r="B49" s="203">
        <v>266</v>
      </c>
      <c r="C49" s="203">
        <v>348</v>
      </c>
      <c r="D49" s="203">
        <v>656</v>
      </c>
      <c r="E49" s="203">
        <v>552</v>
      </c>
      <c r="F49" s="203">
        <v>767</v>
      </c>
      <c r="G49" s="203">
        <v>587</v>
      </c>
      <c r="H49" s="203">
        <v>1006</v>
      </c>
      <c r="I49" s="203">
        <v>1126</v>
      </c>
      <c r="J49" s="203">
        <v>1180</v>
      </c>
      <c r="K49" s="203">
        <v>1163</v>
      </c>
      <c r="L49" s="203">
        <v>645</v>
      </c>
      <c r="M49" s="203">
        <v>660</v>
      </c>
      <c r="N49" s="202">
        <f t="shared" si="0"/>
        <v>3312</v>
      </c>
    </row>
    <row r="50" spans="1:14" ht="18" customHeight="1">
      <c r="A50" s="185" t="s">
        <v>84</v>
      </c>
      <c r="B50" s="203">
        <v>8075</v>
      </c>
      <c r="C50" s="203">
        <v>7624</v>
      </c>
      <c r="D50" s="203">
        <v>9674</v>
      </c>
      <c r="E50" s="203">
        <v>12599</v>
      </c>
      <c r="F50" s="203">
        <v>17595</v>
      </c>
      <c r="G50" s="203">
        <v>21454</v>
      </c>
      <c r="H50" s="203">
        <v>31082</v>
      </c>
      <c r="I50" s="203">
        <v>25280</v>
      </c>
      <c r="J50" s="203">
        <v>18790</v>
      </c>
      <c r="K50" s="203">
        <v>17096</v>
      </c>
      <c r="L50" s="203">
        <v>11652</v>
      </c>
      <c r="M50" s="203">
        <v>10728</v>
      </c>
      <c r="N50" s="202">
        <f t="shared" si="0"/>
        <v>75152</v>
      </c>
    </row>
    <row r="51" spans="1:14" ht="18" customHeight="1">
      <c r="A51" s="185" t="s">
        <v>85</v>
      </c>
      <c r="B51" s="203">
        <v>6531</v>
      </c>
      <c r="C51" s="203">
        <v>5722</v>
      </c>
      <c r="D51" s="203">
        <v>7417</v>
      </c>
      <c r="E51" s="203">
        <v>10550</v>
      </c>
      <c r="F51" s="203">
        <v>14577</v>
      </c>
      <c r="G51" s="203">
        <v>17818</v>
      </c>
      <c r="H51" s="203">
        <v>27188</v>
      </c>
      <c r="I51" s="203">
        <v>20980</v>
      </c>
      <c r="J51" s="203">
        <v>16890</v>
      </c>
      <c r="K51" s="203">
        <v>13905</v>
      </c>
      <c r="L51" s="203">
        <v>9268</v>
      </c>
      <c r="M51" s="203">
        <v>8553</v>
      </c>
      <c r="N51" s="202">
        <f t="shared" si="0"/>
        <v>65058</v>
      </c>
    </row>
    <row r="52" spans="1:14" ht="18" customHeight="1">
      <c r="A52" s="185" t="s">
        <v>45</v>
      </c>
      <c r="B52" s="203">
        <v>400</v>
      </c>
      <c r="C52" s="203">
        <v>338</v>
      </c>
      <c r="D52" s="203">
        <v>629</v>
      </c>
      <c r="E52" s="203">
        <v>941</v>
      </c>
      <c r="F52" s="203">
        <v>934</v>
      </c>
      <c r="G52" s="203">
        <v>1272</v>
      </c>
      <c r="H52" s="203">
        <v>1586</v>
      </c>
      <c r="I52" s="203">
        <v>1495</v>
      </c>
      <c r="J52" s="203">
        <v>1032</v>
      </c>
      <c r="K52" s="203">
        <v>1022</v>
      </c>
      <c r="L52" s="203">
        <v>601</v>
      </c>
      <c r="M52" s="203">
        <v>426</v>
      </c>
      <c r="N52" s="202">
        <f t="shared" si="0"/>
        <v>4113</v>
      </c>
    </row>
    <row r="53" spans="1:14" ht="18" customHeight="1">
      <c r="A53" s="185" t="s">
        <v>21</v>
      </c>
      <c r="B53" s="203">
        <v>6131</v>
      </c>
      <c r="C53" s="203">
        <v>5384</v>
      </c>
      <c r="D53" s="203">
        <v>6788</v>
      </c>
      <c r="E53" s="203">
        <v>9608</v>
      </c>
      <c r="F53" s="203">
        <v>13640</v>
      </c>
      <c r="G53" s="203">
        <v>16546</v>
      </c>
      <c r="H53" s="203">
        <v>25602</v>
      </c>
      <c r="I53" s="203">
        <v>19481</v>
      </c>
      <c r="J53" s="203">
        <v>15858</v>
      </c>
      <c r="K53" s="203">
        <v>12856</v>
      </c>
      <c r="L53" s="203">
        <v>8666</v>
      </c>
      <c r="M53" s="203">
        <v>8127</v>
      </c>
      <c r="N53" s="202">
        <f t="shared" si="0"/>
        <v>60941</v>
      </c>
    </row>
    <row r="54" spans="1:14" ht="30" customHeight="1">
      <c r="A54" s="185" t="s">
        <v>86</v>
      </c>
      <c r="B54" s="203"/>
      <c r="C54" s="203"/>
      <c r="D54" s="203"/>
      <c r="E54" s="203">
        <v>1</v>
      </c>
      <c r="F54" s="203">
        <v>3</v>
      </c>
      <c r="G54" s="203"/>
      <c r="H54" s="203"/>
      <c r="I54" s="203">
        <v>4</v>
      </c>
      <c r="J54" s="203"/>
      <c r="K54" s="203">
        <v>27</v>
      </c>
      <c r="L54" s="203">
        <v>1</v>
      </c>
      <c r="M54" s="203"/>
      <c r="N54" s="202">
        <f t="shared" si="0"/>
        <v>4</v>
      </c>
    </row>
    <row r="55" spans="1:14" ht="30" customHeight="1">
      <c r="A55" s="185" t="s">
        <v>87</v>
      </c>
      <c r="B55" s="203">
        <v>1544</v>
      </c>
      <c r="C55" s="203">
        <v>1902</v>
      </c>
      <c r="D55" s="203">
        <v>2257</v>
      </c>
      <c r="E55" s="203">
        <v>2049</v>
      </c>
      <c r="F55" s="203">
        <v>3018</v>
      </c>
      <c r="G55" s="203">
        <v>3636</v>
      </c>
      <c r="H55" s="203">
        <v>3894</v>
      </c>
      <c r="I55" s="203">
        <v>4300</v>
      </c>
      <c r="J55" s="203">
        <v>1900</v>
      </c>
      <c r="K55" s="203">
        <v>3191</v>
      </c>
      <c r="L55" s="203">
        <v>2384</v>
      </c>
      <c r="M55" s="203">
        <v>2175</v>
      </c>
      <c r="N55" s="202">
        <f t="shared" si="0"/>
        <v>10094</v>
      </c>
    </row>
    <row r="56" spans="1:14" ht="18" customHeight="1">
      <c r="A56" s="185" t="s">
        <v>54</v>
      </c>
      <c r="B56" s="203">
        <v>219</v>
      </c>
      <c r="C56" s="203">
        <v>129</v>
      </c>
      <c r="D56" s="203">
        <v>192</v>
      </c>
      <c r="E56" s="203">
        <v>341</v>
      </c>
      <c r="F56" s="203">
        <v>439</v>
      </c>
      <c r="G56" s="203">
        <v>570</v>
      </c>
      <c r="H56" s="203">
        <v>412</v>
      </c>
      <c r="I56" s="203">
        <v>379</v>
      </c>
      <c r="J56" s="203">
        <v>353</v>
      </c>
      <c r="K56" s="203">
        <v>300</v>
      </c>
      <c r="L56" s="203">
        <v>281</v>
      </c>
      <c r="M56" s="203">
        <v>323</v>
      </c>
      <c r="N56" s="202">
        <f t="shared" si="0"/>
        <v>1144</v>
      </c>
    </row>
    <row r="57" spans="1:14" ht="42.95" customHeight="1">
      <c r="A57" s="185" t="s">
        <v>88</v>
      </c>
      <c r="B57" s="203">
        <v>1325</v>
      </c>
      <c r="C57" s="203">
        <v>1773</v>
      </c>
      <c r="D57" s="203">
        <v>2065</v>
      </c>
      <c r="E57" s="203">
        <v>1708</v>
      </c>
      <c r="F57" s="203">
        <v>2579</v>
      </c>
      <c r="G57" s="203">
        <v>3066</v>
      </c>
      <c r="H57" s="203">
        <v>3482</v>
      </c>
      <c r="I57" s="203">
        <v>3921</v>
      </c>
      <c r="J57" s="203">
        <v>1547</v>
      </c>
      <c r="K57" s="203">
        <v>2891</v>
      </c>
      <c r="L57" s="203">
        <v>2103</v>
      </c>
      <c r="M57" s="203">
        <v>1852</v>
      </c>
      <c r="N57" s="202">
        <f t="shared" si="0"/>
        <v>8950</v>
      </c>
    </row>
    <row r="58" spans="1:14" ht="18" customHeight="1">
      <c r="A58" s="185" t="s">
        <v>89</v>
      </c>
      <c r="B58" s="203">
        <v>13601</v>
      </c>
      <c r="C58" s="203">
        <v>13094</v>
      </c>
      <c r="D58" s="203">
        <v>18640</v>
      </c>
      <c r="E58" s="203">
        <v>19729</v>
      </c>
      <c r="F58" s="203">
        <v>23085</v>
      </c>
      <c r="G58" s="203">
        <v>32506</v>
      </c>
      <c r="H58" s="203">
        <v>48364</v>
      </c>
      <c r="I58" s="203">
        <v>48091</v>
      </c>
      <c r="J58" s="203">
        <v>37832</v>
      </c>
      <c r="K58" s="203">
        <v>26951</v>
      </c>
      <c r="L58" s="203">
        <v>17787</v>
      </c>
      <c r="M58" s="203">
        <v>17900</v>
      </c>
      <c r="N58" s="202">
        <f t="shared" si="0"/>
        <v>134287</v>
      </c>
    </row>
    <row r="59" spans="1:14" ht="18" customHeight="1">
      <c r="A59" s="185" t="s">
        <v>48</v>
      </c>
      <c r="B59" s="203">
        <v>319</v>
      </c>
      <c r="C59" s="203">
        <v>512</v>
      </c>
      <c r="D59" s="203">
        <v>762</v>
      </c>
      <c r="E59" s="203">
        <v>1164</v>
      </c>
      <c r="F59" s="203">
        <v>1275</v>
      </c>
      <c r="G59" s="203">
        <v>1112</v>
      </c>
      <c r="H59" s="203">
        <v>1456</v>
      </c>
      <c r="I59" s="203">
        <v>688</v>
      </c>
      <c r="J59" s="203">
        <v>963</v>
      </c>
      <c r="K59" s="203">
        <v>1182</v>
      </c>
      <c r="L59" s="203">
        <v>712</v>
      </c>
      <c r="M59" s="203">
        <v>747</v>
      </c>
      <c r="N59" s="202">
        <f t="shared" si="0"/>
        <v>3107</v>
      </c>
    </row>
    <row r="60" spans="1:14" ht="18" customHeight="1">
      <c r="A60" s="185" t="s">
        <v>53</v>
      </c>
      <c r="B60" s="203">
        <v>227</v>
      </c>
      <c r="C60" s="203">
        <v>217</v>
      </c>
      <c r="D60" s="203">
        <v>490</v>
      </c>
      <c r="E60" s="203">
        <v>475</v>
      </c>
      <c r="F60" s="203">
        <v>927</v>
      </c>
      <c r="G60" s="203">
        <v>986</v>
      </c>
      <c r="H60" s="203">
        <v>1421</v>
      </c>
      <c r="I60" s="203">
        <v>1234</v>
      </c>
      <c r="J60" s="203">
        <v>1053</v>
      </c>
      <c r="K60" s="203">
        <v>1353</v>
      </c>
      <c r="L60" s="203">
        <v>462</v>
      </c>
      <c r="M60" s="203">
        <v>545</v>
      </c>
      <c r="N60" s="202">
        <f t="shared" si="0"/>
        <v>3708</v>
      </c>
    </row>
    <row r="61" spans="1:14" ht="18" customHeight="1">
      <c r="A61" s="185" t="s">
        <v>56</v>
      </c>
      <c r="B61" s="203">
        <v>19</v>
      </c>
      <c r="C61" s="203">
        <v>72</v>
      </c>
      <c r="D61" s="203">
        <v>83</v>
      </c>
      <c r="E61" s="203">
        <v>306</v>
      </c>
      <c r="F61" s="203">
        <v>780</v>
      </c>
      <c r="G61" s="203">
        <v>941</v>
      </c>
      <c r="H61" s="203">
        <v>2242</v>
      </c>
      <c r="I61" s="203">
        <v>1400</v>
      </c>
      <c r="J61" s="203">
        <v>1164</v>
      </c>
      <c r="K61" s="203">
        <v>442</v>
      </c>
      <c r="L61" s="203">
        <v>171</v>
      </c>
      <c r="M61" s="203">
        <v>61</v>
      </c>
      <c r="N61" s="202">
        <f t="shared" si="0"/>
        <v>4806</v>
      </c>
    </row>
    <row r="62" spans="1:14" ht="18" customHeight="1">
      <c r="A62" s="185" t="s">
        <v>33</v>
      </c>
      <c r="B62" s="203">
        <v>3620</v>
      </c>
      <c r="C62" s="203">
        <v>2455</v>
      </c>
      <c r="D62" s="203">
        <v>3300</v>
      </c>
      <c r="E62" s="203">
        <v>5833</v>
      </c>
      <c r="F62" s="203">
        <v>7229</v>
      </c>
      <c r="G62" s="203">
        <v>16395</v>
      </c>
      <c r="H62" s="203">
        <v>29373</v>
      </c>
      <c r="I62" s="203">
        <v>28626</v>
      </c>
      <c r="J62" s="203">
        <v>18313</v>
      </c>
      <c r="K62" s="203">
        <v>6539</v>
      </c>
      <c r="L62" s="203">
        <v>1360</v>
      </c>
      <c r="M62" s="203">
        <v>1850</v>
      </c>
      <c r="N62" s="202">
        <f t="shared" si="0"/>
        <v>76312</v>
      </c>
    </row>
    <row r="63" spans="1:14" ht="18" customHeight="1">
      <c r="A63" s="185" t="s">
        <v>90</v>
      </c>
      <c r="B63" s="203">
        <v>9416</v>
      </c>
      <c r="C63" s="203">
        <v>9838</v>
      </c>
      <c r="D63" s="203">
        <v>14005</v>
      </c>
      <c r="E63" s="203">
        <v>11951</v>
      </c>
      <c r="F63" s="203">
        <v>12874</v>
      </c>
      <c r="G63" s="203">
        <v>13072</v>
      </c>
      <c r="H63" s="203">
        <v>13872</v>
      </c>
      <c r="I63" s="203">
        <v>16143</v>
      </c>
      <c r="J63" s="203">
        <v>16339</v>
      </c>
      <c r="K63" s="203">
        <v>17435</v>
      </c>
      <c r="L63" s="203">
        <v>15082</v>
      </c>
      <c r="M63" s="203">
        <v>14697</v>
      </c>
      <c r="N63" s="202">
        <f t="shared" si="0"/>
        <v>46354</v>
      </c>
    </row>
    <row r="64" spans="1:14" ht="42.95" customHeight="1">
      <c r="A64" s="185" t="s">
        <v>91</v>
      </c>
      <c r="B64" s="203">
        <v>173</v>
      </c>
      <c r="C64" s="203">
        <v>254</v>
      </c>
      <c r="D64" s="203">
        <v>289</v>
      </c>
      <c r="E64" s="203">
        <v>419</v>
      </c>
      <c r="F64" s="203">
        <v>763</v>
      </c>
      <c r="G64" s="203">
        <v>1236</v>
      </c>
      <c r="H64" s="203">
        <v>1301</v>
      </c>
      <c r="I64" s="203">
        <v>1198</v>
      </c>
      <c r="J64" s="203">
        <v>1347</v>
      </c>
      <c r="K64" s="203">
        <v>666</v>
      </c>
      <c r="L64" s="203">
        <v>332</v>
      </c>
      <c r="M64" s="203">
        <v>574</v>
      </c>
      <c r="N64" s="202">
        <f t="shared" si="0"/>
        <v>3846</v>
      </c>
    </row>
    <row r="65" spans="1:14" ht="18" customHeight="1">
      <c r="A65" s="185" t="s">
        <v>51</v>
      </c>
      <c r="B65" s="203">
        <v>134</v>
      </c>
      <c r="C65" s="203">
        <v>200</v>
      </c>
      <c r="D65" s="203">
        <v>202</v>
      </c>
      <c r="E65" s="203">
        <v>352</v>
      </c>
      <c r="F65" s="203">
        <v>603</v>
      </c>
      <c r="G65" s="203">
        <v>926</v>
      </c>
      <c r="H65" s="203">
        <v>1036</v>
      </c>
      <c r="I65" s="203">
        <v>1067</v>
      </c>
      <c r="J65" s="203">
        <v>1218</v>
      </c>
      <c r="K65" s="203">
        <v>580</v>
      </c>
      <c r="L65" s="203">
        <v>311</v>
      </c>
      <c r="M65" s="203">
        <v>487</v>
      </c>
      <c r="N65" s="202">
        <f t="shared" si="0"/>
        <v>3321</v>
      </c>
    </row>
    <row r="66" spans="1:14" ht="30" customHeight="1">
      <c r="A66" s="185" t="s">
        <v>92</v>
      </c>
      <c r="B66" s="203">
        <v>39</v>
      </c>
      <c r="C66" s="203">
        <v>54</v>
      </c>
      <c r="D66" s="203">
        <v>87</v>
      </c>
      <c r="E66" s="203">
        <v>67</v>
      </c>
      <c r="F66" s="203">
        <v>160</v>
      </c>
      <c r="G66" s="203">
        <v>310</v>
      </c>
      <c r="H66" s="203">
        <v>265</v>
      </c>
      <c r="I66" s="203">
        <v>131</v>
      </c>
      <c r="J66" s="203">
        <v>129</v>
      </c>
      <c r="K66" s="203">
        <v>86</v>
      </c>
      <c r="L66" s="203">
        <v>21</v>
      </c>
      <c r="M66" s="203">
        <v>87</v>
      </c>
      <c r="N66" s="202">
        <f t="shared" si="0"/>
        <v>525</v>
      </c>
    </row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F486-07C2-4215-9D93-C26362BCAE85}">
  <sheetPr>
    <tabColor theme="6"/>
    <outlinePr summaryBelow="0"/>
  </sheetPr>
  <dimension ref="A1:N66"/>
  <sheetViews>
    <sheetView workbookViewId="0">
      <selection activeCell="R13" sqref="R13"/>
    </sheetView>
  </sheetViews>
  <sheetFormatPr defaultColWidth="8.625" defaultRowHeight="15"/>
  <cols>
    <col min="1" max="1" width="18.5" style="28" customWidth="1"/>
    <col min="2" max="13" width="8.75" style="120" customWidth="1"/>
    <col min="14" max="14" width="10.375" style="143" customWidth="1"/>
    <col min="15" max="16384" width="8.625" style="28"/>
  </cols>
  <sheetData>
    <row r="1" spans="1:14" ht="23.1" customHeight="1">
      <c r="A1" s="38" t="s">
        <v>93</v>
      </c>
      <c r="B1" s="111"/>
      <c r="C1" s="111"/>
      <c r="D1" s="111"/>
      <c r="E1" s="112"/>
      <c r="F1" s="112"/>
      <c r="G1" s="112"/>
      <c r="H1" s="112"/>
      <c r="I1" s="112"/>
      <c r="J1" s="112"/>
      <c r="K1" s="112"/>
      <c r="L1" s="112"/>
      <c r="M1" s="112"/>
      <c r="N1" s="140"/>
    </row>
    <row r="2" spans="1:14" ht="9.9499999999999993" customHeight="1">
      <c r="A2" s="34" t="s">
        <v>71</v>
      </c>
      <c r="B2" s="113"/>
      <c r="C2" s="113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41"/>
    </row>
    <row r="3" spans="1:14" ht="18" customHeight="1">
      <c r="A3" s="35" t="s">
        <v>71</v>
      </c>
      <c r="B3" s="115"/>
      <c r="C3" s="115"/>
      <c r="D3" s="115"/>
      <c r="E3" s="116" t="s">
        <v>94</v>
      </c>
      <c r="F3" s="117"/>
      <c r="G3" s="117"/>
      <c r="H3" s="118"/>
      <c r="I3" s="118"/>
      <c r="J3" s="118"/>
      <c r="K3" s="118"/>
      <c r="L3" s="118"/>
      <c r="M3" s="118"/>
    </row>
    <row r="4" spans="1:14" ht="42.95" customHeight="1">
      <c r="A4" s="36"/>
      <c r="B4" s="119"/>
      <c r="C4" s="119"/>
      <c r="D4" s="119"/>
      <c r="E4" s="116" t="s">
        <v>74</v>
      </c>
      <c r="F4" s="117"/>
      <c r="G4" s="117"/>
      <c r="H4" s="118"/>
      <c r="I4" s="118"/>
      <c r="J4" s="118"/>
      <c r="K4" s="118"/>
      <c r="L4" s="118"/>
      <c r="M4" s="118"/>
      <c r="N4" s="142" t="s">
        <v>71</v>
      </c>
    </row>
    <row r="5" spans="1:14" ht="18" customHeight="1">
      <c r="A5" s="193"/>
      <c r="B5" s="194">
        <v>1</v>
      </c>
      <c r="C5" s="194">
        <v>2</v>
      </c>
      <c r="D5" s="194">
        <v>3</v>
      </c>
      <c r="E5" s="194">
        <v>4</v>
      </c>
      <c r="F5" s="194">
        <v>5</v>
      </c>
      <c r="G5" s="194">
        <v>6</v>
      </c>
      <c r="H5" s="194">
        <v>7</v>
      </c>
      <c r="I5" s="194">
        <v>8</v>
      </c>
      <c r="J5" s="194">
        <v>9</v>
      </c>
      <c r="K5" s="194">
        <v>10</v>
      </c>
      <c r="L5" s="194">
        <v>11</v>
      </c>
      <c r="M5" s="194">
        <v>12</v>
      </c>
      <c r="N5" s="201" t="s">
        <v>73</v>
      </c>
    </row>
    <row r="6" spans="1:14" ht="18" customHeight="1">
      <c r="A6" s="159" t="s">
        <v>75</v>
      </c>
      <c r="B6" s="159">
        <v>468132</v>
      </c>
      <c r="C6" s="159">
        <v>470218</v>
      </c>
      <c r="D6" s="159">
        <v>549756</v>
      </c>
      <c r="E6" s="159">
        <v>573565</v>
      </c>
      <c r="F6" s="159">
        <v>708578</v>
      </c>
      <c r="G6" s="159">
        <v>922010</v>
      </c>
      <c r="H6" s="159">
        <v>1197186</v>
      </c>
      <c r="I6" s="159">
        <v>1212454</v>
      </c>
      <c r="J6" s="159">
        <v>747959</v>
      </c>
      <c r="K6" s="159"/>
      <c r="L6" s="159"/>
      <c r="M6" s="159"/>
      <c r="N6" s="202">
        <f>SUM(H6:M6)</f>
        <v>3157599</v>
      </c>
    </row>
    <row r="7" spans="1:14" ht="18" customHeight="1">
      <c r="A7" s="160" t="s">
        <v>76</v>
      </c>
      <c r="B7" s="160">
        <v>291181</v>
      </c>
      <c r="C7" s="160">
        <v>310675</v>
      </c>
      <c r="D7" s="160">
        <v>337393</v>
      </c>
      <c r="E7" s="160">
        <v>350903</v>
      </c>
      <c r="F7" s="160">
        <v>421871</v>
      </c>
      <c r="G7" s="160">
        <v>609403</v>
      </c>
      <c r="H7" s="160">
        <v>813484</v>
      </c>
      <c r="I7" s="160">
        <v>812852</v>
      </c>
      <c r="J7" s="160">
        <v>457767</v>
      </c>
      <c r="K7" s="160"/>
      <c r="L7" s="160"/>
      <c r="M7" s="160"/>
      <c r="N7" s="202">
        <f>SUM(H7:M7)</f>
        <v>2084103</v>
      </c>
    </row>
    <row r="8" spans="1:14" ht="18" customHeight="1">
      <c r="A8" s="195" t="s">
        <v>77</v>
      </c>
      <c r="B8" s="195">
        <v>176951</v>
      </c>
      <c r="C8" s="195">
        <v>159543</v>
      </c>
      <c r="D8" s="195">
        <v>212363</v>
      </c>
      <c r="E8" s="195">
        <v>222662</v>
      </c>
      <c r="F8" s="195">
        <v>286707</v>
      </c>
      <c r="G8" s="195">
        <v>312607</v>
      </c>
      <c r="H8" s="195">
        <v>383702</v>
      </c>
      <c r="I8" s="195">
        <v>399602</v>
      </c>
      <c r="J8" s="195">
        <v>290192</v>
      </c>
      <c r="K8" s="195"/>
      <c r="L8" s="195"/>
      <c r="M8" s="195"/>
      <c r="N8" s="202">
        <f t="shared" ref="N7:N66" si="0">SUM(H8:M8)</f>
        <v>1073496</v>
      </c>
    </row>
    <row r="9" spans="1:14" ht="18" customHeight="1">
      <c r="A9" s="185" t="s">
        <v>78</v>
      </c>
      <c r="B9" s="203">
        <v>146850</v>
      </c>
      <c r="C9" s="203">
        <v>129661</v>
      </c>
      <c r="D9" s="203">
        <v>179536</v>
      </c>
      <c r="E9" s="203">
        <v>177902</v>
      </c>
      <c r="F9" s="203">
        <v>226790</v>
      </c>
      <c r="G9" s="203">
        <v>230519</v>
      </c>
      <c r="H9" s="203">
        <v>281940</v>
      </c>
      <c r="I9" s="203">
        <v>306043</v>
      </c>
      <c r="J9" s="203">
        <v>211608</v>
      </c>
      <c r="K9" s="203"/>
      <c r="L9" s="203"/>
      <c r="M9" s="203"/>
      <c r="N9" s="202">
        <f t="shared" si="0"/>
        <v>799591</v>
      </c>
    </row>
    <row r="10" spans="1:14" ht="18" customHeight="1">
      <c r="A10" s="185" t="s">
        <v>79</v>
      </c>
      <c r="B10" s="203">
        <v>91161</v>
      </c>
      <c r="C10" s="203">
        <v>79481</v>
      </c>
      <c r="D10" s="203">
        <v>115292</v>
      </c>
      <c r="E10" s="203">
        <v>119400</v>
      </c>
      <c r="F10" s="203">
        <v>168709</v>
      </c>
      <c r="G10" s="203">
        <v>165933</v>
      </c>
      <c r="H10" s="203">
        <v>207009</v>
      </c>
      <c r="I10" s="203">
        <v>227872</v>
      </c>
      <c r="J10" s="203">
        <v>156156</v>
      </c>
      <c r="K10" s="203"/>
      <c r="L10" s="203"/>
      <c r="M10" s="203"/>
      <c r="N10" s="202">
        <f t="shared" si="0"/>
        <v>591037</v>
      </c>
    </row>
    <row r="11" spans="1:14" ht="18" customHeight="1">
      <c r="A11" s="185" t="s">
        <v>32</v>
      </c>
      <c r="B11" s="203">
        <v>3762</v>
      </c>
      <c r="C11" s="203">
        <v>3482</v>
      </c>
      <c r="D11" s="203">
        <v>4072</v>
      </c>
      <c r="E11" s="203">
        <v>3749</v>
      </c>
      <c r="F11" s="203">
        <v>3260</v>
      </c>
      <c r="G11" s="203">
        <v>4056</v>
      </c>
      <c r="H11" s="203">
        <v>6256</v>
      </c>
      <c r="I11" s="203">
        <v>7055</v>
      </c>
      <c r="J11" s="203">
        <v>5199</v>
      </c>
      <c r="K11" s="203"/>
      <c r="L11" s="203"/>
      <c r="M11" s="203"/>
      <c r="N11" s="202">
        <f t="shared" si="0"/>
        <v>18510</v>
      </c>
    </row>
    <row r="12" spans="1:14" ht="18" customHeight="1">
      <c r="A12" s="185" t="s">
        <v>40</v>
      </c>
      <c r="B12" s="203">
        <v>669</v>
      </c>
      <c r="C12" s="203">
        <v>915</v>
      </c>
      <c r="D12" s="203">
        <v>895</v>
      </c>
      <c r="E12" s="203">
        <v>557</v>
      </c>
      <c r="F12" s="203">
        <v>979</v>
      </c>
      <c r="G12" s="203">
        <v>1061</v>
      </c>
      <c r="H12" s="203">
        <v>845</v>
      </c>
      <c r="I12" s="203">
        <v>784</v>
      </c>
      <c r="J12" s="203">
        <v>712</v>
      </c>
      <c r="K12" s="203"/>
      <c r="L12" s="203"/>
      <c r="M12" s="203"/>
      <c r="N12" s="202">
        <f t="shared" si="0"/>
        <v>2341</v>
      </c>
    </row>
    <row r="13" spans="1:14" ht="18" customHeight="1">
      <c r="A13" s="185" t="s">
        <v>36</v>
      </c>
      <c r="B13" s="203">
        <v>781</v>
      </c>
      <c r="C13" s="203">
        <v>567</v>
      </c>
      <c r="D13" s="203">
        <v>1125</v>
      </c>
      <c r="E13" s="203">
        <v>1120</v>
      </c>
      <c r="F13" s="203">
        <v>1922</v>
      </c>
      <c r="G13" s="203">
        <v>1694</v>
      </c>
      <c r="H13" s="203">
        <v>2627</v>
      </c>
      <c r="I13" s="203">
        <v>3050</v>
      </c>
      <c r="J13" s="203">
        <v>1971</v>
      </c>
      <c r="K13" s="203"/>
      <c r="L13" s="203"/>
      <c r="M13" s="203"/>
      <c r="N13" s="202">
        <f t="shared" si="0"/>
        <v>7648</v>
      </c>
    </row>
    <row r="14" spans="1:14" ht="18" customHeight="1">
      <c r="A14" s="185" t="s">
        <v>27</v>
      </c>
      <c r="B14" s="203">
        <v>3127</v>
      </c>
      <c r="C14" s="203">
        <v>3017</v>
      </c>
      <c r="D14" s="203">
        <v>4085</v>
      </c>
      <c r="E14" s="203">
        <v>3731</v>
      </c>
      <c r="F14" s="203">
        <v>5130</v>
      </c>
      <c r="G14" s="203">
        <v>4604</v>
      </c>
      <c r="H14" s="203">
        <v>4648</v>
      </c>
      <c r="I14" s="203">
        <v>3993</v>
      </c>
      <c r="J14" s="203">
        <v>4160</v>
      </c>
      <c r="K14" s="203"/>
      <c r="L14" s="203"/>
      <c r="M14" s="203"/>
      <c r="N14" s="202">
        <f t="shared" si="0"/>
        <v>12801</v>
      </c>
    </row>
    <row r="15" spans="1:14" ht="18" customHeight="1">
      <c r="A15" s="185" t="s">
        <v>15</v>
      </c>
      <c r="B15" s="203">
        <v>13861</v>
      </c>
      <c r="C15" s="203">
        <v>11578</v>
      </c>
      <c r="D15" s="203">
        <v>18360</v>
      </c>
      <c r="E15" s="203">
        <v>20576</v>
      </c>
      <c r="F15" s="203">
        <v>34313</v>
      </c>
      <c r="G15" s="203">
        <v>38291</v>
      </c>
      <c r="H15" s="203">
        <v>40465</v>
      </c>
      <c r="I15" s="203">
        <v>44073</v>
      </c>
      <c r="J15" s="203">
        <v>33195</v>
      </c>
      <c r="K15" s="203"/>
      <c r="L15" s="203"/>
      <c r="M15" s="203"/>
      <c r="N15" s="202">
        <f t="shared" si="0"/>
        <v>117733</v>
      </c>
    </row>
    <row r="16" spans="1:14" ht="18" customHeight="1">
      <c r="A16" s="185" t="s">
        <v>20</v>
      </c>
      <c r="B16" s="203">
        <v>5425</v>
      </c>
      <c r="C16" s="203">
        <v>4910</v>
      </c>
      <c r="D16" s="203">
        <v>6969</v>
      </c>
      <c r="E16" s="203">
        <v>6488</v>
      </c>
      <c r="F16" s="203">
        <v>7646</v>
      </c>
      <c r="G16" s="203">
        <v>9183</v>
      </c>
      <c r="H16" s="203">
        <v>14946</v>
      </c>
      <c r="I16" s="203">
        <v>13396</v>
      </c>
      <c r="J16" s="203">
        <v>6071</v>
      </c>
      <c r="K16" s="203"/>
      <c r="L16" s="203"/>
      <c r="M16" s="203"/>
      <c r="N16" s="202">
        <f t="shared" si="0"/>
        <v>34413</v>
      </c>
    </row>
    <row r="17" spans="1:14" ht="18" customHeight="1">
      <c r="A17" s="185" t="s">
        <v>31</v>
      </c>
      <c r="B17" s="203">
        <v>1929</v>
      </c>
      <c r="C17" s="203">
        <v>1772</v>
      </c>
      <c r="D17" s="203">
        <v>1774</v>
      </c>
      <c r="E17" s="203">
        <v>2401</v>
      </c>
      <c r="F17" s="203">
        <v>2741</v>
      </c>
      <c r="G17" s="203">
        <v>2727</v>
      </c>
      <c r="H17" s="203">
        <v>3298</v>
      </c>
      <c r="I17" s="203">
        <v>2868</v>
      </c>
      <c r="J17" s="203">
        <v>2653</v>
      </c>
      <c r="K17" s="203"/>
      <c r="L17" s="203"/>
      <c r="M17" s="203"/>
      <c r="N17" s="202">
        <f t="shared" si="0"/>
        <v>8819</v>
      </c>
    </row>
    <row r="18" spans="1:14" ht="18" customHeight="1">
      <c r="A18" s="185" t="s">
        <v>37</v>
      </c>
      <c r="B18" s="203">
        <v>722</v>
      </c>
      <c r="C18" s="203">
        <v>965</v>
      </c>
      <c r="D18" s="203">
        <v>701</v>
      </c>
      <c r="E18" s="203">
        <v>1256</v>
      </c>
      <c r="F18" s="203">
        <v>2159</v>
      </c>
      <c r="G18" s="203">
        <v>2110</v>
      </c>
      <c r="H18" s="203">
        <v>2713</v>
      </c>
      <c r="I18" s="203">
        <v>3419</v>
      </c>
      <c r="J18" s="203">
        <v>1463</v>
      </c>
      <c r="K18" s="203"/>
      <c r="L18" s="203"/>
      <c r="M18" s="203"/>
      <c r="N18" s="202">
        <f t="shared" si="0"/>
        <v>7595</v>
      </c>
    </row>
    <row r="19" spans="1:14" ht="18" customHeight="1">
      <c r="A19" s="185" t="s">
        <v>25</v>
      </c>
      <c r="B19" s="203">
        <v>2803</v>
      </c>
      <c r="C19" s="203">
        <v>2240</v>
      </c>
      <c r="D19" s="203">
        <v>4749</v>
      </c>
      <c r="E19" s="203">
        <v>9391</v>
      </c>
      <c r="F19" s="203">
        <v>9131</v>
      </c>
      <c r="G19" s="203">
        <v>9747</v>
      </c>
      <c r="H19" s="203">
        <v>12918</v>
      </c>
      <c r="I19" s="203">
        <v>10021</v>
      </c>
      <c r="J19" s="203">
        <v>5300</v>
      </c>
      <c r="K19" s="203"/>
      <c r="L19" s="203"/>
      <c r="M19" s="203"/>
      <c r="N19" s="202">
        <f t="shared" si="0"/>
        <v>28239</v>
      </c>
    </row>
    <row r="20" spans="1:14" ht="18" customHeight="1">
      <c r="A20" s="185" t="s">
        <v>22</v>
      </c>
      <c r="B20" s="203">
        <v>5626</v>
      </c>
      <c r="C20" s="203">
        <v>4832</v>
      </c>
      <c r="D20" s="203">
        <v>5431</v>
      </c>
      <c r="E20" s="203">
        <v>4127</v>
      </c>
      <c r="F20" s="203">
        <v>5601</v>
      </c>
      <c r="G20" s="203">
        <v>6636</v>
      </c>
      <c r="H20" s="203">
        <v>7233</v>
      </c>
      <c r="I20" s="203">
        <v>8864</v>
      </c>
      <c r="J20" s="203">
        <v>5440</v>
      </c>
      <c r="K20" s="203"/>
      <c r="L20" s="203"/>
      <c r="M20" s="203"/>
      <c r="N20" s="202">
        <f t="shared" si="0"/>
        <v>21537</v>
      </c>
    </row>
    <row r="21" spans="1:14" ht="18" customHeight="1">
      <c r="A21" s="185" t="s">
        <v>50</v>
      </c>
      <c r="B21" s="203">
        <v>155</v>
      </c>
      <c r="C21" s="203">
        <v>207</v>
      </c>
      <c r="D21" s="203">
        <v>473</v>
      </c>
      <c r="E21" s="203">
        <v>460</v>
      </c>
      <c r="F21" s="203">
        <v>397</v>
      </c>
      <c r="G21" s="203">
        <v>408</v>
      </c>
      <c r="H21" s="203">
        <v>446</v>
      </c>
      <c r="I21" s="203">
        <v>765</v>
      </c>
      <c r="J21" s="203">
        <v>307</v>
      </c>
      <c r="K21" s="203"/>
      <c r="L21" s="203"/>
      <c r="M21" s="203"/>
      <c r="N21" s="202">
        <f t="shared" si="0"/>
        <v>1518</v>
      </c>
    </row>
    <row r="22" spans="1:14" ht="18" customHeight="1">
      <c r="A22" s="185" t="s">
        <v>23</v>
      </c>
      <c r="B22" s="203">
        <v>3764</v>
      </c>
      <c r="C22" s="203">
        <v>3108</v>
      </c>
      <c r="D22" s="203">
        <v>4450</v>
      </c>
      <c r="E22" s="203">
        <v>4404</v>
      </c>
      <c r="F22" s="203">
        <v>5290</v>
      </c>
      <c r="G22" s="203">
        <v>5285</v>
      </c>
      <c r="H22" s="203">
        <v>7797</v>
      </c>
      <c r="I22" s="203">
        <v>14426</v>
      </c>
      <c r="J22" s="203">
        <v>11312</v>
      </c>
      <c r="K22" s="203"/>
      <c r="L22" s="203"/>
      <c r="M22" s="203"/>
      <c r="N22" s="202">
        <f t="shared" si="0"/>
        <v>33535</v>
      </c>
    </row>
    <row r="23" spans="1:14" ht="18" customHeight="1">
      <c r="A23" s="185" t="s">
        <v>47</v>
      </c>
      <c r="B23" s="203">
        <v>322</v>
      </c>
      <c r="C23" s="203">
        <v>315</v>
      </c>
      <c r="D23" s="203">
        <v>517</v>
      </c>
      <c r="E23" s="203">
        <v>465</v>
      </c>
      <c r="F23" s="203">
        <v>189</v>
      </c>
      <c r="G23" s="203">
        <v>455</v>
      </c>
      <c r="H23" s="203">
        <v>557</v>
      </c>
      <c r="I23" s="203">
        <v>996</v>
      </c>
      <c r="J23" s="203">
        <v>1047</v>
      </c>
      <c r="K23" s="203"/>
      <c r="L23" s="203"/>
      <c r="M23" s="203"/>
      <c r="N23" s="202">
        <f t="shared" si="0"/>
        <v>2600</v>
      </c>
    </row>
    <row r="24" spans="1:14" ht="18" customHeight="1">
      <c r="A24" s="185" t="s">
        <v>16</v>
      </c>
      <c r="B24" s="203">
        <v>15299</v>
      </c>
      <c r="C24" s="203">
        <v>13278</v>
      </c>
      <c r="D24" s="203">
        <v>22135</v>
      </c>
      <c r="E24" s="203">
        <v>15195</v>
      </c>
      <c r="F24" s="203">
        <v>21088</v>
      </c>
      <c r="G24" s="203">
        <v>20298</v>
      </c>
      <c r="H24" s="203">
        <v>26124</v>
      </c>
      <c r="I24" s="203">
        <v>27999</v>
      </c>
      <c r="J24" s="203">
        <v>18163</v>
      </c>
      <c r="K24" s="203"/>
      <c r="L24" s="203"/>
      <c r="M24" s="203"/>
      <c r="N24" s="202">
        <f t="shared" si="0"/>
        <v>72286</v>
      </c>
    </row>
    <row r="25" spans="1:14" ht="18" customHeight="1">
      <c r="A25" s="185" t="s">
        <v>49</v>
      </c>
      <c r="B25" s="203">
        <v>72</v>
      </c>
      <c r="C25" s="203">
        <v>146</v>
      </c>
      <c r="D25" s="203">
        <v>130</v>
      </c>
      <c r="E25" s="203">
        <v>220</v>
      </c>
      <c r="F25" s="203">
        <v>379</v>
      </c>
      <c r="G25" s="203">
        <v>450</v>
      </c>
      <c r="H25" s="203">
        <v>470</v>
      </c>
      <c r="I25" s="203">
        <v>543</v>
      </c>
      <c r="J25" s="203">
        <v>166</v>
      </c>
      <c r="K25" s="203"/>
      <c r="L25" s="203"/>
      <c r="M25" s="203"/>
      <c r="N25" s="202">
        <f t="shared" si="0"/>
        <v>1179</v>
      </c>
    </row>
    <row r="26" spans="1:14" ht="18" customHeight="1">
      <c r="A26" s="185" t="s">
        <v>43</v>
      </c>
      <c r="B26" s="203">
        <v>489</v>
      </c>
      <c r="C26" s="203">
        <v>598</v>
      </c>
      <c r="D26" s="203">
        <v>574</v>
      </c>
      <c r="E26" s="203">
        <v>565</v>
      </c>
      <c r="F26" s="203">
        <v>895</v>
      </c>
      <c r="G26" s="203">
        <v>1060</v>
      </c>
      <c r="H26" s="203">
        <v>1240</v>
      </c>
      <c r="I26" s="203">
        <v>1316</v>
      </c>
      <c r="J26" s="203">
        <v>887</v>
      </c>
      <c r="K26" s="203"/>
      <c r="L26" s="203"/>
      <c r="M26" s="203"/>
      <c r="N26" s="202">
        <f t="shared" si="0"/>
        <v>3443</v>
      </c>
    </row>
    <row r="27" spans="1:14" ht="18" customHeight="1">
      <c r="A27" s="185" t="s">
        <v>52</v>
      </c>
      <c r="B27" s="203">
        <v>203</v>
      </c>
      <c r="C27" s="203">
        <v>248</v>
      </c>
      <c r="D27" s="203">
        <v>210</v>
      </c>
      <c r="E27" s="203">
        <v>312</v>
      </c>
      <c r="F27" s="203">
        <v>207</v>
      </c>
      <c r="G27" s="203">
        <v>245</v>
      </c>
      <c r="H27" s="203">
        <v>431</v>
      </c>
      <c r="I27" s="203">
        <v>394</v>
      </c>
      <c r="J27" s="203">
        <v>324</v>
      </c>
      <c r="K27" s="203"/>
      <c r="L27" s="203"/>
      <c r="M27" s="203"/>
      <c r="N27" s="202">
        <f t="shared" si="0"/>
        <v>1149</v>
      </c>
    </row>
    <row r="28" spans="1:14" ht="18" customHeight="1">
      <c r="A28" s="185" t="s">
        <v>29</v>
      </c>
      <c r="B28" s="203">
        <v>5986</v>
      </c>
      <c r="C28" s="203">
        <v>5708</v>
      </c>
      <c r="D28" s="203">
        <v>6852</v>
      </c>
      <c r="E28" s="203">
        <v>5974</v>
      </c>
      <c r="F28" s="203">
        <v>9232</v>
      </c>
      <c r="G28" s="203">
        <v>8243</v>
      </c>
      <c r="H28" s="203">
        <v>11600</v>
      </c>
      <c r="I28" s="203">
        <v>14868</v>
      </c>
      <c r="J28" s="203">
        <v>8609</v>
      </c>
      <c r="K28" s="203"/>
      <c r="L28" s="203"/>
      <c r="M28" s="203"/>
      <c r="N28" s="202">
        <f t="shared" si="0"/>
        <v>35077</v>
      </c>
    </row>
    <row r="29" spans="1:14" ht="18" customHeight="1">
      <c r="A29" s="185" t="s">
        <v>34</v>
      </c>
      <c r="B29" s="203">
        <v>788</v>
      </c>
      <c r="C29" s="203">
        <v>611</v>
      </c>
      <c r="D29" s="203">
        <v>941</v>
      </c>
      <c r="E29" s="203">
        <v>893</v>
      </c>
      <c r="F29" s="203">
        <v>1834</v>
      </c>
      <c r="G29" s="203">
        <v>2284</v>
      </c>
      <c r="H29" s="203">
        <v>2891</v>
      </c>
      <c r="I29" s="203">
        <v>3012</v>
      </c>
      <c r="J29" s="203">
        <v>2188</v>
      </c>
      <c r="K29" s="203"/>
      <c r="L29" s="203"/>
      <c r="M29" s="203"/>
      <c r="N29" s="202">
        <f t="shared" si="0"/>
        <v>8091</v>
      </c>
    </row>
    <row r="30" spans="1:14" ht="18" customHeight="1">
      <c r="A30" s="185" t="s">
        <v>14</v>
      </c>
      <c r="B30" s="203">
        <v>17644</v>
      </c>
      <c r="C30" s="203">
        <v>14150</v>
      </c>
      <c r="D30" s="203">
        <v>21051</v>
      </c>
      <c r="E30" s="203">
        <v>25633</v>
      </c>
      <c r="F30" s="203">
        <v>41460</v>
      </c>
      <c r="G30" s="203">
        <v>30699</v>
      </c>
      <c r="H30" s="203">
        <v>35105</v>
      </c>
      <c r="I30" s="203">
        <v>51448</v>
      </c>
      <c r="J30" s="203">
        <v>31272</v>
      </c>
      <c r="K30" s="203"/>
      <c r="L30" s="203"/>
      <c r="M30" s="203"/>
      <c r="N30" s="202">
        <f t="shared" si="0"/>
        <v>117825</v>
      </c>
    </row>
    <row r="31" spans="1:14" ht="18" customHeight="1">
      <c r="A31" s="185" t="s">
        <v>38</v>
      </c>
      <c r="B31" s="203">
        <v>771</v>
      </c>
      <c r="C31" s="203">
        <v>586</v>
      </c>
      <c r="D31" s="203">
        <v>1023</v>
      </c>
      <c r="E31" s="203">
        <v>1135</v>
      </c>
      <c r="F31" s="203">
        <v>1117</v>
      </c>
      <c r="G31" s="203">
        <v>2124</v>
      </c>
      <c r="H31" s="203">
        <v>1692</v>
      </c>
      <c r="I31" s="203">
        <v>1017</v>
      </c>
      <c r="J31" s="203">
        <v>1424</v>
      </c>
      <c r="K31" s="203"/>
      <c r="L31" s="203"/>
      <c r="M31" s="203"/>
      <c r="N31" s="202">
        <f t="shared" si="0"/>
        <v>4133</v>
      </c>
    </row>
    <row r="32" spans="1:14" ht="18" customHeight="1">
      <c r="A32" s="185" t="s">
        <v>41</v>
      </c>
      <c r="B32" s="203">
        <v>1114</v>
      </c>
      <c r="C32" s="203">
        <v>1333</v>
      </c>
      <c r="D32" s="203">
        <v>1200</v>
      </c>
      <c r="E32" s="203">
        <v>1704</v>
      </c>
      <c r="F32" s="203">
        <v>1669</v>
      </c>
      <c r="G32" s="203">
        <v>1764</v>
      </c>
      <c r="H32" s="203">
        <v>1935</v>
      </c>
      <c r="I32" s="203">
        <v>1904</v>
      </c>
      <c r="J32" s="203">
        <v>1285</v>
      </c>
      <c r="K32" s="203"/>
      <c r="L32" s="203"/>
      <c r="M32" s="203"/>
      <c r="N32" s="202">
        <f t="shared" si="0"/>
        <v>5124</v>
      </c>
    </row>
    <row r="33" spans="1:14" ht="18" customHeight="1">
      <c r="A33" s="185" t="s">
        <v>42</v>
      </c>
      <c r="B33" s="203">
        <v>208</v>
      </c>
      <c r="C33" s="203">
        <v>256</v>
      </c>
      <c r="D33" s="203">
        <v>321</v>
      </c>
      <c r="E33" s="203">
        <v>436</v>
      </c>
      <c r="F33" s="203">
        <v>612</v>
      </c>
      <c r="G33" s="203">
        <v>319</v>
      </c>
      <c r="H33" s="203">
        <v>597</v>
      </c>
      <c r="I33" s="203">
        <v>586</v>
      </c>
      <c r="J33" s="203">
        <v>767</v>
      </c>
      <c r="K33" s="203"/>
      <c r="L33" s="203"/>
      <c r="M33" s="203"/>
      <c r="N33" s="202">
        <f t="shared" si="0"/>
        <v>1950</v>
      </c>
    </row>
    <row r="34" spans="1:14" ht="18" customHeight="1">
      <c r="A34" s="185" t="s">
        <v>44</v>
      </c>
      <c r="B34" s="203">
        <v>459</v>
      </c>
      <c r="C34" s="203">
        <v>389</v>
      </c>
      <c r="D34" s="203">
        <v>565</v>
      </c>
      <c r="E34" s="203">
        <v>514</v>
      </c>
      <c r="F34" s="203">
        <v>836</v>
      </c>
      <c r="G34" s="203">
        <v>752</v>
      </c>
      <c r="H34" s="203">
        <v>1408</v>
      </c>
      <c r="I34" s="203">
        <v>1071</v>
      </c>
      <c r="J34" s="203">
        <v>957</v>
      </c>
      <c r="K34" s="203"/>
      <c r="L34" s="203"/>
      <c r="M34" s="203"/>
      <c r="N34" s="202">
        <f t="shared" si="0"/>
        <v>3436</v>
      </c>
    </row>
    <row r="35" spans="1:14" ht="18" customHeight="1">
      <c r="A35" s="185" t="s">
        <v>30</v>
      </c>
      <c r="B35" s="203">
        <v>2169</v>
      </c>
      <c r="C35" s="203">
        <v>1758</v>
      </c>
      <c r="D35" s="203">
        <v>3640</v>
      </c>
      <c r="E35" s="203">
        <v>3592</v>
      </c>
      <c r="F35" s="203">
        <v>4970</v>
      </c>
      <c r="G35" s="203">
        <v>6354</v>
      </c>
      <c r="H35" s="203">
        <v>11440</v>
      </c>
      <c r="I35" s="203">
        <v>5271</v>
      </c>
      <c r="J35" s="203">
        <v>5722</v>
      </c>
      <c r="K35" s="203"/>
      <c r="L35" s="203"/>
      <c r="M35" s="203"/>
      <c r="N35" s="202">
        <f t="shared" si="0"/>
        <v>22433</v>
      </c>
    </row>
    <row r="36" spans="1:14" ht="18" customHeight="1">
      <c r="A36" s="185" t="s">
        <v>26</v>
      </c>
      <c r="B36" s="203">
        <v>3013</v>
      </c>
      <c r="C36" s="203">
        <v>2512</v>
      </c>
      <c r="D36" s="203">
        <v>3049</v>
      </c>
      <c r="E36" s="203">
        <v>4502</v>
      </c>
      <c r="F36" s="203">
        <v>5652</v>
      </c>
      <c r="G36" s="203">
        <v>5084</v>
      </c>
      <c r="H36" s="203">
        <v>7327</v>
      </c>
      <c r="I36" s="203">
        <v>4733</v>
      </c>
      <c r="J36" s="203">
        <v>5562</v>
      </c>
      <c r="K36" s="203"/>
      <c r="L36" s="203"/>
      <c r="M36" s="203"/>
      <c r="N36" s="202">
        <f t="shared" si="0"/>
        <v>17622</v>
      </c>
    </row>
    <row r="37" spans="1:14" ht="18" customHeight="1">
      <c r="A37" s="185" t="s">
        <v>19</v>
      </c>
      <c r="B37" s="203">
        <v>9271</v>
      </c>
      <c r="C37" s="203">
        <v>10044</v>
      </c>
      <c r="D37" s="203">
        <v>11335</v>
      </c>
      <c r="E37" s="203">
        <v>11280</v>
      </c>
      <c r="F37" s="203">
        <v>14847</v>
      </c>
      <c r="G37" s="203">
        <v>16152</v>
      </c>
      <c r="H37" s="203">
        <v>20535</v>
      </c>
      <c r="I37" s="203">
        <v>21394</v>
      </c>
      <c r="J37" s="203">
        <v>16904</v>
      </c>
      <c r="K37" s="203"/>
      <c r="L37" s="203"/>
      <c r="M37" s="203"/>
      <c r="N37" s="202">
        <f t="shared" si="0"/>
        <v>58833</v>
      </c>
    </row>
    <row r="38" spans="1:14" ht="18" customHeight="1">
      <c r="A38" s="185" t="s">
        <v>80</v>
      </c>
      <c r="B38" s="203">
        <v>4979</v>
      </c>
      <c r="C38" s="203">
        <v>3735</v>
      </c>
      <c r="D38" s="203">
        <v>5159</v>
      </c>
      <c r="E38" s="203">
        <v>6297</v>
      </c>
      <c r="F38" s="203">
        <v>7617</v>
      </c>
      <c r="G38" s="203">
        <v>8793</v>
      </c>
      <c r="H38" s="203">
        <v>12685</v>
      </c>
      <c r="I38" s="203">
        <v>9127</v>
      </c>
      <c r="J38" s="203">
        <v>6862</v>
      </c>
      <c r="K38" s="203"/>
      <c r="L38" s="203"/>
      <c r="M38" s="203"/>
      <c r="N38" s="202">
        <f t="shared" si="0"/>
        <v>28674</v>
      </c>
    </row>
    <row r="39" spans="1:14" ht="18" customHeight="1">
      <c r="A39" s="185" t="s">
        <v>46</v>
      </c>
      <c r="B39" s="203">
        <v>305</v>
      </c>
      <c r="C39" s="203">
        <v>223</v>
      </c>
      <c r="D39" s="203">
        <v>370</v>
      </c>
      <c r="E39" s="203">
        <v>827</v>
      </c>
      <c r="F39" s="203">
        <v>364</v>
      </c>
      <c r="G39" s="203">
        <v>467</v>
      </c>
      <c r="H39" s="203">
        <v>761</v>
      </c>
      <c r="I39" s="203">
        <v>374</v>
      </c>
      <c r="J39" s="203">
        <v>474</v>
      </c>
      <c r="K39" s="203"/>
      <c r="L39" s="203"/>
      <c r="M39" s="203"/>
      <c r="N39" s="202">
        <f t="shared" si="0"/>
        <v>1609</v>
      </c>
    </row>
    <row r="40" spans="1:14" ht="30" customHeight="1">
      <c r="A40" s="185" t="s">
        <v>35</v>
      </c>
      <c r="B40" s="203">
        <v>1358</v>
      </c>
      <c r="C40" s="203">
        <v>1102</v>
      </c>
      <c r="D40" s="203">
        <v>970</v>
      </c>
      <c r="E40" s="203">
        <v>1764</v>
      </c>
      <c r="F40" s="203">
        <v>2560</v>
      </c>
      <c r="G40" s="203">
        <v>3038</v>
      </c>
      <c r="H40" s="203">
        <v>4399</v>
      </c>
      <c r="I40" s="203">
        <v>3244</v>
      </c>
      <c r="J40" s="203">
        <v>1941</v>
      </c>
      <c r="K40" s="203"/>
      <c r="L40" s="203"/>
      <c r="M40" s="203"/>
      <c r="N40" s="202">
        <f t="shared" si="0"/>
        <v>9584</v>
      </c>
    </row>
    <row r="41" spans="1:14" ht="18" customHeight="1">
      <c r="A41" s="185" t="s">
        <v>28</v>
      </c>
      <c r="B41" s="203">
        <v>3316</v>
      </c>
      <c r="C41" s="203">
        <v>2410</v>
      </c>
      <c r="D41" s="203">
        <v>3819</v>
      </c>
      <c r="E41" s="203">
        <v>3706</v>
      </c>
      <c r="F41" s="203">
        <v>4693</v>
      </c>
      <c r="G41" s="203">
        <v>5288</v>
      </c>
      <c r="H41" s="203">
        <v>7525</v>
      </c>
      <c r="I41" s="203">
        <v>5509</v>
      </c>
      <c r="J41" s="203">
        <v>4447</v>
      </c>
      <c r="K41" s="203"/>
      <c r="L41" s="203"/>
      <c r="M41" s="203"/>
      <c r="N41" s="202">
        <f t="shared" si="0"/>
        <v>17481</v>
      </c>
    </row>
    <row r="42" spans="1:14" ht="18" customHeight="1">
      <c r="A42" s="185" t="s">
        <v>39</v>
      </c>
      <c r="B42" s="203">
        <v>1634</v>
      </c>
      <c r="C42" s="203">
        <v>1368</v>
      </c>
      <c r="D42" s="203">
        <v>1319</v>
      </c>
      <c r="E42" s="203">
        <v>1930</v>
      </c>
      <c r="F42" s="203">
        <v>1515</v>
      </c>
      <c r="G42" s="203">
        <v>1372</v>
      </c>
      <c r="H42" s="203">
        <v>1945</v>
      </c>
      <c r="I42" s="203">
        <v>1230</v>
      </c>
      <c r="J42" s="203">
        <v>1261</v>
      </c>
      <c r="K42" s="203"/>
      <c r="L42" s="203"/>
      <c r="M42" s="203"/>
      <c r="N42" s="202">
        <f t="shared" si="0"/>
        <v>4436</v>
      </c>
    </row>
    <row r="43" spans="1:14" ht="18" customHeight="1">
      <c r="A43" s="185" t="s">
        <v>24</v>
      </c>
      <c r="B43" s="203">
        <v>1677</v>
      </c>
      <c r="C43" s="203">
        <v>1240</v>
      </c>
      <c r="D43" s="203">
        <v>1440</v>
      </c>
      <c r="E43" s="203">
        <v>1314</v>
      </c>
      <c r="F43" s="203">
        <v>1107</v>
      </c>
      <c r="G43" s="203">
        <v>1384</v>
      </c>
      <c r="H43" s="203">
        <v>1711</v>
      </c>
      <c r="I43" s="203">
        <v>2281</v>
      </c>
      <c r="J43" s="203">
        <v>1455</v>
      </c>
      <c r="K43" s="203"/>
      <c r="L43" s="203"/>
      <c r="M43" s="203"/>
      <c r="N43" s="202">
        <f t="shared" si="0"/>
        <v>5447</v>
      </c>
    </row>
    <row r="44" spans="1:14" ht="18" customHeight="1">
      <c r="A44" s="185" t="s">
        <v>17</v>
      </c>
      <c r="B44" s="203">
        <v>15680</v>
      </c>
      <c r="C44" s="203">
        <v>13160</v>
      </c>
      <c r="D44" s="203">
        <v>17572</v>
      </c>
      <c r="E44" s="203">
        <v>15084</v>
      </c>
      <c r="F44" s="203">
        <v>11929</v>
      </c>
      <c r="G44" s="203">
        <v>14192</v>
      </c>
      <c r="H44" s="203">
        <v>17099</v>
      </c>
      <c r="I44" s="203">
        <v>17005</v>
      </c>
      <c r="J44" s="203">
        <v>11248</v>
      </c>
      <c r="K44" s="203"/>
      <c r="L44" s="203"/>
      <c r="M44" s="203"/>
      <c r="N44" s="202">
        <f t="shared" si="0"/>
        <v>45352</v>
      </c>
    </row>
    <row r="45" spans="1:14" ht="18" customHeight="1">
      <c r="A45" s="185" t="s">
        <v>18</v>
      </c>
      <c r="B45" s="203">
        <v>21770</v>
      </c>
      <c r="C45" s="203">
        <v>19648</v>
      </c>
      <c r="D45" s="203">
        <v>26374</v>
      </c>
      <c r="E45" s="203">
        <v>21321</v>
      </c>
      <c r="F45" s="203">
        <v>19797</v>
      </c>
      <c r="G45" s="203">
        <v>21085</v>
      </c>
      <c r="H45" s="203">
        <v>19169</v>
      </c>
      <c r="I45" s="203">
        <v>25941</v>
      </c>
      <c r="J45" s="203">
        <v>16852</v>
      </c>
      <c r="K45" s="203"/>
      <c r="L45" s="203"/>
      <c r="M45" s="203"/>
      <c r="N45" s="202">
        <f t="shared" si="0"/>
        <v>61962</v>
      </c>
    </row>
    <row r="46" spans="1:14" ht="18" customHeight="1">
      <c r="A46" s="185" t="s">
        <v>81</v>
      </c>
      <c r="B46" s="203">
        <v>678</v>
      </c>
      <c r="C46" s="203">
        <v>985</v>
      </c>
      <c r="D46" s="203">
        <v>1045</v>
      </c>
      <c r="E46" s="203">
        <v>1276</v>
      </c>
      <c r="F46" s="203">
        <v>1269</v>
      </c>
      <c r="G46" s="203">
        <v>1608</v>
      </c>
      <c r="H46" s="203">
        <v>1787</v>
      </c>
      <c r="I46" s="203">
        <v>1193</v>
      </c>
      <c r="J46" s="203">
        <v>870</v>
      </c>
      <c r="K46" s="203"/>
      <c r="L46" s="203"/>
      <c r="M46" s="203"/>
      <c r="N46" s="202">
        <f t="shared" si="0"/>
        <v>3850</v>
      </c>
    </row>
    <row r="47" spans="1:14" ht="18" customHeight="1">
      <c r="A47" s="185" t="s">
        <v>82</v>
      </c>
      <c r="B47" s="203">
        <v>470</v>
      </c>
      <c r="C47" s="203">
        <v>567</v>
      </c>
      <c r="D47" s="203">
        <v>375</v>
      </c>
      <c r="E47" s="203">
        <v>653</v>
      </c>
      <c r="F47" s="203">
        <v>578</v>
      </c>
      <c r="G47" s="203">
        <v>1179</v>
      </c>
      <c r="H47" s="203">
        <v>1117</v>
      </c>
      <c r="I47" s="203">
        <v>836</v>
      </c>
      <c r="J47" s="203">
        <v>3308</v>
      </c>
      <c r="K47" s="203"/>
      <c r="L47" s="203"/>
      <c r="M47" s="203"/>
      <c r="N47" s="202">
        <f t="shared" si="0"/>
        <v>5261</v>
      </c>
    </row>
    <row r="48" spans="1:14" ht="18" customHeight="1">
      <c r="A48" s="185" t="s">
        <v>55</v>
      </c>
      <c r="B48" s="203">
        <v>39</v>
      </c>
      <c r="C48" s="203">
        <v>57</v>
      </c>
      <c r="D48" s="203">
        <v>58</v>
      </c>
      <c r="E48" s="203">
        <v>27</v>
      </c>
      <c r="F48" s="203">
        <v>63</v>
      </c>
      <c r="G48" s="203">
        <v>220</v>
      </c>
      <c r="H48" s="203">
        <v>75</v>
      </c>
      <c r="I48" s="203">
        <v>51</v>
      </c>
      <c r="J48" s="203">
        <v>107</v>
      </c>
      <c r="K48" s="203"/>
      <c r="L48" s="203"/>
      <c r="M48" s="203"/>
      <c r="N48" s="202">
        <f t="shared" si="0"/>
        <v>233</v>
      </c>
    </row>
    <row r="49" spans="1:14" ht="18" customHeight="1">
      <c r="A49" s="185" t="s">
        <v>83</v>
      </c>
      <c r="B49" s="203">
        <v>431</v>
      </c>
      <c r="C49" s="203">
        <v>510</v>
      </c>
      <c r="D49" s="203">
        <v>317</v>
      </c>
      <c r="E49" s="203">
        <v>626</v>
      </c>
      <c r="F49" s="203">
        <v>515</v>
      </c>
      <c r="G49" s="203">
        <v>959</v>
      </c>
      <c r="H49" s="203">
        <v>1042</v>
      </c>
      <c r="I49" s="203">
        <v>785</v>
      </c>
      <c r="J49" s="203">
        <v>3201</v>
      </c>
      <c r="K49" s="203"/>
      <c r="L49" s="203"/>
      <c r="M49" s="203"/>
      <c r="N49" s="202">
        <f t="shared" si="0"/>
        <v>5028</v>
      </c>
    </row>
    <row r="50" spans="1:14" ht="18" customHeight="1">
      <c r="A50" s="185" t="s">
        <v>84</v>
      </c>
      <c r="B50" s="203">
        <v>8256</v>
      </c>
      <c r="C50" s="203">
        <v>7637</v>
      </c>
      <c r="D50" s="203">
        <v>9771</v>
      </c>
      <c r="E50" s="203">
        <v>12147</v>
      </c>
      <c r="F50" s="203">
        <v>18802</v>
      </c>
      <c r="G50" s="203">
        <v>24421</v>
      </c>
      <c r="H50" s="203">
        <v>29039</v>
      </c>
      <c r="I50" s="203">
        <v>25549</v>
      </c>
      <c r="J50" s="203">
        <v>22920</v>
      </c>
      <c r="K50" s="203"/>
      <c r="L50" s="203"/>
      <c r="M50" s="203"/>
      <c r="N50" s="202">
        <f t="shared" si="0"/>
        <v>77508</v>
      </c>
    </row>
    <row r="51" spans="1:14" ht="18" customHeight="1">
      <c r="A51" s="185" t="s">
        <v>85</v>
      </c>
      <c r="B51" s="203">
        <v>7624</v>
      </c>
      <c r="C51" s="203">
        <v>6935</v>
      </c>
      <c r="D51" s="203">
        <v>8944</v>
      </c>
      <c r="E51" s="203">
        <v>11128</v>
      </c>
      <c r="F51" s="203">
        <v>17356</v>
      </c>
      <c r="G51" s="203">
        <v>22102</v>
      </c>
      <c r="H51" s="203">
        <v>27538</v>
      </c>
      <c r="I51" s="203">
        <v>23696</v>
      </c>
      <c r="J51" s="203">
        <v>21028</v>
      </c>
      <c r="K51" s="203"/>
      <c r="L51" s="203"/>
      <c r="M51" s="203"/>
      <c r="N51" s="202">
        <f t="shared" si="0"/>
        <v>72262</v>
      </c>
    </row>
    <row r="52" spans="1:14" ht="18" customHeight="1">
      <c r="A52" s="185" t="s">
        <v>45</v>
      </c>
      <c r="B52" s="203">
        <v>315</v>
      </c>
      <c r="C52" s="203">
        <v>385</v>
      </c>
      <c r="D52" s="203">
        <v>368</v>
      </c>
      <c r="E52" s="203">
        <v>592</v>
      </c>
      <c r="F52" s="203">
        <v>1036</v>
      </c>
      <c r="G52" s="203">
        <v>1454</v>
      </c>
      <c r="H52" s="203">
        <v>2014</v>
      </c>
      <c r="I52" s="203">
        <v>1522</v>
      </c>
      <c r="J52" s="203">
        <v>1338</v>
      </c>
      <c r="K52" s="203"/>
      <c r="L52" s="203"/>
      <c r="M52" s="203"/>
      <c r="N52" s="202">
        <f t="shared" si="0"/>
        <v>4874</v>
      </c>
    </row>
    <row r="53" spans="1:14" ht="18" customHeight="1">
      <c r="A53" s="185" t="s">
        <v>21</v>
      </c>
      <c r="B53" s="203">
        <v>7284</v>
      </c>
      <c r="C53" s="203">
        <v>6550</v>
      </c>
      <c r="D53" s="203">
        <v>8576</v>
      </c>
      <c r="E53" s="203">
        <v>10524</v>
      </c>
      <c r="F53" s="203">
        <v>16317</v>
      </c>
      <c r="G53" s="203">
        <v>20648</v>
      </c>
      <c r="H53" s="203">
        <v>25520</v>
      </c>
      <c r="I53" s="203">
        <v>22167</v>
      </c>
      <c r="J53" s="203">
        <v>19659</v>
      </c>
      <c r="K53" s="203"/>
      <c r="L53" s="203"/>
      <c r="M53" s="203"/>
      <c r="N53" s="202">
        <f t="shared" si="0"/>
        <v>67346</v>
      </c>
    </row>
    <row r="54" spans="1:14" ht="30" customHeight="1">
      <c r="A54" s="185" t="s">
        <v>86</v>
      </c>
      <c r="B54" s="203">
        <v>25</v>
      </c>
      <c r="C54" s="203"/>
      <c r="D54" s="203"/>
      <c r="E54" s="203">
        <v>12</v>
      </c>
      <c r="F54" s="203">
        <v>3</v>
      </c>
      <c r="G54" s="203"/>
      <c r="H54" s="203">
        <v>4</v>
      </c>
      <c r="I54" s="203">
        <v>7</v>
      </c>
      <c r="J54" s="203">
        <v>31</v>
      </c>
      <c r="K54" s="203"/>
      <c r="L54" s="203"/>
      <c r="M54" s="203"/>
      <c r="N54" s="202">
        <f t="shared" si="0"/>
        <v>42</v>
      </c>
    </row>
    <row r="55" spans="1:14" ht="30" customHeight="1">
      <c r="A55" s="185" t="s">
        <v>87</v>
      </c>
      <c r="B55" s="203">
        <v>632</v>
      </c>
      <c r="C55" s="203">
        <v>702</v>
      </c>
      <c r="D55" s="203">
        <v>827</v>
      </c>
      <c r="E55" s="203">
        <v>1019</v>
      </c>
      <c r="F55" s="203">
        <v>1446</v>
      </c>
      <c r="G55" s="203">
        <v>2319</v>
      </c>
      <c r="H55" s="203">
        <v>1501</v>
      </c>
      <c r="I55" s="203">
        <v>1853</v>
      </c>
      <c r="J55" s="203">
        <v>1892</v>
      </c>
      <c r="K55" s="203"/>
      <c r="L55" s="203"/>
      <c r="M55" s="203"/>
      <c r="N55" s="202">
        <f t="shared" si="0"/>
        <v>5246</v>
      </c>
    </row>
    <row r="56" spans="1:14" ht="18" customHeight="1">
      <c r="A56" s="185" t="s">
        <v>54</v>
      </c>
      <c r="B56" s="203">
        <v>237</v>
      </c>
      <c r="C56" s="203">
        <v>146</v>
      </c>
      <c r="D56" s="203">
        <v>201</v>
      </c>
      <c r="E56" s="203">
        <v>250</v>
      </c>
      <c r="F56" s="203">
        <v>430</v>
      </c>
      <c r="G56" s="203">
        <v>667</v>
      </c>
      <c r="H56" s="203">
        <v>648</v>
      </c>
      <c r="I56" s="203">
        <v>550</v>
      </c>
      <c r="J56" s="203">
        <v>489</v>
      </c>
      <c r="K56" s="203"/>
      <c r="L56" s="203"/>
      <c r="M56" s="203"/>
      <c r="N56" s="202">
        <f t="shared" si="0"/>
        <v>1687</v>
      </c>
    </row>
    <row r="57" spans="1:14" ht="42.95" customHeight="1">
      <c r="A57" s="185" t="s">
        <v>88</v>
      </c>
      <c r="B57" s="203">
        <v>395</v>
      </c>
      <c r="C57" s="203">
        <v>556</v>
      </c>
      <c r="D57" s="203">
        <v>626</v>
      </c>
      <c r="E57" s="203">
        <v>769</v>
      </c>
      <c r="F57" s="203">
        <v>1016</v>
      </c>
      <c r="G57" s="203">
        <v>1652</v>
      </c>
      <c r="H57" s="203">
        <v>853</v>
      </c>
      <c r="I57" s="203">
        <v>1303</v>
      </c>
      <c r="J57" s="203">
        <v>1403</v>
      </c>
      <c r="K57" s="203"/>
      <c r="L57" s="203"/>
      <c r="M57" s="203"/>
      <c r="N57" s="202">
        <f t="shared" si="0"/>
        <v>3559</v>
      </c>
    </row>
    <row r="58" spans="1:14" ht="18" customHeight="1">
      <c r="A58" s="185" t="s">
        <v>89</v>
      </c>
      <c r="B58" s="203">
        <v>19122</v>
      </c>
      <c r="C58" s="203">
        <v>19174</v>
      </c>
      <c r="D58" s="203">
        <v>19637</v>
      </c>
      <c r="E58" s="203">
        <v>18993</v>
      </c>
      <c r="F58" s="203">
        <v>24149</v>
      </c>
      <c r="G58" s="203">
        <v>35893</v>
      </c>
      <c r="H58" s="203">
        <v>47629</v>
      </c>
      <c r="I58" s="203">
        <v>44263</v>
      </c>
      <c r="J58" s="203">
        <v>40933</v>
      </c>
      <c r="K58" s="203"/>
      <c r="L58" s="203"/>
      <c r="M58" s="203"/>
      <c r="N58" s="202">
        <f t="shared" si="0"/>
        <v>132825</v>
      </c>
    </row>
    <row r="59" spans="1:14" ht="18" customHeight="1">
      <c r="A59" s="185" t="s">
        <v>48</v>
      </c>
      <c r="B59" s="203">
        <v>591</v>
      </c>
      <c r="C59" s="203">
        <v>458</v>
      </c>
      <c r="D59" s="203">
        <v>719</v>
      </c>
      <c r="E59" s="203">
        <v>1035</v>
      </c>
      <c r="F59" s="203">
        <v>1089</v>
      </c>
      <c r="G59" s="203">
        <v>1501</v>
      </c>
      <c r="H59" s="203">
        <v>1377</v>
      </c>
      <c r="I59" s="203">
        <v>1890</v>
      </c>
      <c r="J59" s="203">
        <v>1444</v>
      </c>
      <c r="K59" s="203"/>
      <c r="L59" s="203"/>
      <c r="M59" s="203"/>
      <c r="N59" s="202">
        <f t="shared" si="0"/>
        <v>4711</v>
      </c>
    </row>
    <row r="60" spans="1:14" ht="18" customHeight="1">
      <c r="A60" s="185" t="s">
        <v>53</v>
      </c>
      <c r="B60" s="203">
        <v>431</v>
      </c>
      <c r="C60" s="203">
        <v>299</v>
      </c>
      <c r="D60" s="203">
        <v>537</v>
      </c>
      <c r="E60" s="203">
        <v>451</v>
      </c>
      <c r="F60" s="203">
        <v>1160</v>
      </c>
      <c r="G60" s="203">
        <v>1370</v>
      </c>
      <c r="H60" s="203">
        <v>1147</v>
      </c>
      <c r="I60" s="203">
        <v>1113</v>
      </c>
      <c r="J60" s="203">
        <v>1083</v>
      </c>
      <c r="K60" s="203"/>
      <c r="L60" s="203"/>
      <c r="M60" s="203"/>
      <c r="N60" s="202">
        <f t="shared" si="0"/>
        <v>3343</v>
      </c>
    </row>
    <row r="61" spans="1:14" ht="18" customHeight="1">
      <c r="A61" s="185" t="s">
        <v>56</v>
      </c>
      <c r="B61" s="203">
        <v>86</v>
      </c>
      <c r="C61" s="203">
        <v>122</v>
      </c>
      <c r="D61" s="203">
        <v>94</v>
      </c>
      <c r="E61" s="203">
        <v>359</v>
      </c>
      <c r="F61" s="203">
        <v>966</v>
      </c>
      <c r="G61" s="203">
        <v>1686</v>
      </c>
      <c r="H61" s="203">
        <v>1417</v>
      </c>
      <c r="I61" s="203">
        <v>1112</v>
      </c>
      <c r="J61" s="203">
        <v>858</v>
      </c>
      <c r="K61" s="203"/>
      <c r="L61" s="203"/>
      <c r="M61" s="203"/>
      <c r="N61" s="202">
        <f t="shared" si="0"/>
        <v>3387</v>
      </c>
    </row>
    <row r="62" spans="1:14" ht="18" customHeight="1">
      <c r="A62" s="185" t="s">
        <v>33</v>
      </c>
      <c r="B62" s="203">
        <v>1336</v>
      </c>
      <c r="C62" s="203">
        <v>923</v>
      </c>
      <c r="D62" s="203">
        <v>1603</v>
      </c>
      <c r="E62" s="203">
        <v>3351</v>
      </c>
      <c r="F62" s="203">
        <v>5028</v>
      </c>
      <c r="G62" s="203">
        <v>12239</v>
      </c>
      <c r="H62" s="203">
        <v>28857</v>
      </c>
      <c r="I62" s="203">
        <v>23120</v>
      </c>
      <c r="J62" s="203">
        <v>17329</v>
      </c>
      <c r="K62" s="203"/>
      <c r="L62" s="203"/>
      <c r="M62" s="203"/>
      <c r="N62" s="202">
        <f t="shared" si="0"/>
        <v>69306</v>
      </c>
    </row>
    <row r="63" spans="1:14" ht="18" customHeight="1">
      <c r="A63" s="185" t="s">
        <v>90</v>
      </c>
      <c r="B63" s="203">
        <v>16678</v>
      </c>
      <c r="C63" s="203">
        <v>17372</v>
      </c>
      <c r="D63" s="203">
        <v>16684</v>
      </c>
      <c r="E63" s="203">
        <v>13797</v>
      </c>
      <c r="F63" s="203">
        <v>15906</v>
      </c>
      <c r="G63" s="203">
        <v>19097</v>
      </c>
      <c r="H63" s="203">
        <v>14831</v>
      </c>
      <c r="I63" s="203">
        <v>17028</v>
      </c>
      <c r="J63" s="203">
        <v>20219</v>
      </c>
      <c r="K63" s="203"/>
      <c r="L63" s="203"/>
      <c r="M63" s="203"/>
      <c r="N63" s="202">
        <f t="shared" si="0"/>
        <v>52078</v>
      </c>
    </row>
    <row r="64" spans="1:14" ht="42.95" customHeight="1">
      <c r="A64" s="185" t="s">
        <v>91</v>
      </c>
      <c r="B64" s="203">
        <v>465</v>
      </c>
      <c r="C64" s="203">
        <v>245</v>
      </c>
      <c r="D64" s="203">
        <v>246</v>
      </c>
      <c r="E64" s="203">
        <v>565</v>
      </c>
      <c r="F64" s="203">
        <v>940</v>
      </c>
      <c r="G64" s="203">
        <v>1922</v>
      </c>
      <c r="H64" s="203">
        <v>1648</v>
      </c>
      <c r="I64" s="203">
        <v>1400</v>
      </c>
      <c r="J64" s="203">
        <v>1640</v>
      </c>
      <c r="K64" s="203"/>
      <c r="L64" s="203"/>
      <c r="M64" s="203"/>
      <c r="N64" s="202">
        <f t="shared" si="0"/>
        <v>4688</v>
      </c>
    </row>
    <row r="65" spans="1:14" ht="18" customHeight="1">
      <c r="A65" s="185" t="s">
        <v>51</v>
      </c>
      <c r="B65" s="203">
        <v>373</v>
      </c>
      <c r="C65" s="203">
        <v>198</v>
      </c>
      <c r="D65" s="203">
        <v>219</v>
      </c>
      <c r="E65" s="203">
        <v>523</v>
      </c>
      <c r="F65" s="203">
        <v>766</v>
      </c>
      <c r="G65" s="203">
        <v>1666</v>
      </c>
      <c r="H65" s="203">
        <v>1410</v>
      </c>
      <c r="I65" s="203">
        <v>1132</v>
      </c>
      <c r="J65" s="203">
        <v>1504</v>
      </c>
      <c r="K65" s="203"/>
      <c r="L65" s="203"/>
      <c r="M65" s="203"/>
      <c r="N65" s="202">
        <f t="shared" si="0"/>
        <v>4046</v>
      </c>
    </row>
    <row r="66" spans="1:14" ht="30" customHeight="1">
      <c r="A66" s="185" t="s">
        <v>92</v>
      </c>
      <c r="B66" s="203">
        <v>92</v>
      </c>
      <c r="C66" s="203">
        <v>47</v>
      </c>
      <c r="D66" s="203">
        <v>27</v>
      </c>
      <c r="E66" s="203">
        <v>42</v>
      </c>
      <c r="F66" s="203">
        <v>174</v>
      </c>
      <c r="G66" s="203">
        <v>256</v>
      </c>
      <c r="H66" s="203">
        <v>238</v>
      </c>
      <c r="I66" s="203">
        <v>268</v>
      </c>
      <c r="J66" s="203">
        <v>136</v>
      </c>
      <c r="K66" s="203"/>
      <c r="L66" s="203"/>
      <c r="M66" s="203"/>
      <c r="N66" s="202">
        <f t="shared" si="0"/>
        <v>642</v>
      </c>
    </row>
  </sheetData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12</vt:i4>
      </vt:variant>
    </vt:vector>
  </HeadingPairs>
  <TitlesOfParts>
    <vt:vector size="33" baseType="lpstr">
      <vt:lpstr>2024 vs 2023</vt:lpstr>
      <vt:lpstr>2024 vs 2019</vt:lpstr>
      <vt:lpstr>2023 vs 2022</vt:lpstr>
      <vt:lpstr>2023 vs 2019</vt:lpstr>
      <vt:lpstr>2022 vs 2021</vt:lpstr>
      <vt:lpstr>2022 vs 2020</vt:lpstr>
      <vt:lpstr>2022 vs 2019</vt:lpstr>
      <vt:lpstr>2021 vs 2020</vt:lpstr>
      <vt:lpstr>2021 vs 2019</vt:lpstr>
      <vt:lpstr>T2019</vt:lpstr>
      <vt:lpstr>T20</vt:lpstr>
      <vt:lpstr>T21</vt:lpstr>
      <vt:lpstr>T22</vt:lpstr>
      <vt:lpstr>T23</vt:lpstr>
      <vt:lpstr>T24</vt:lpstr>
      <vt:lpstr>N2019</vt:lpstr>
      <vt:lpstr>N20</vt:lpstr>
      <vt:lpstr>N21</vt:lpstr>
      <vt:lpstr>N22</vt:lpstr>
      <vt:lpstr>N23</vt:lpstr>
      <vt:lpstr>N24</vt:lpstr>
      <vt:lpstr>'N20'!JR_PAGE_ANCHOR_0_1</vt:lpstr>
      <vt:lpstr>'N2019'!JR_PAGE_ANCHOR_0_1</vt:lpstr>
      <vt:lpstr>'N21'!JR_PAGE_ANCHOR_0_1</vt:lpstr>
      <vt:lpstr>'N22'!JR_PAGE_ANCHOR_0_1</vt:lpstr>
      <vt:lpstr>'N23'!JR_PAGE_ANCHOR_0_1</vt:lpstr>
      <vt:lpstr>'N24'!JR_PAGE_ANCHOR_0_1</vt:lpstr>
      <vt:lpstr>'T20'!JR_PAGE_ANCHOR_0_1</vt:lpstr>
      <vt:lpstr>'T2019'!JR_PAGE_ANCHOR_0_1</vt:lpstr>
      <vt:lpstr>'T22'!JR_PAGE_ANCHOR_0_1</vt:lpstr>
      <vt:lpstr>'T23'!JR_PAGE_ANCHOR_0_1</vt:lpstr>
      <vt:lpstr>'T24'!JR_PAGE_ANCHOR_0_1</vt:lpstr>
      <vt:lpstr>JR_PAGE_ANCHOR_0_1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Jogilė Miežienė | Lithuania Travel</cp:lastModifiedBy>
  <cp:revision/>
  <dcterms:created xsi:type="dcterms:W3CDTF">2013-09-02T07:58:36Z</dcterms:created>
  <dcterms:modified xsi:type="dcterms:W3CDTF">2024-12-09T08:34:34Z</dcterms:modified>
  <cp:category/>
  <cp:contentStatus/>
</cp:coreProperties>
</file>